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D9EB2C59-DEE7-42A4-B87F-9D9C56B547E3}" xr6:coauthVersionLast="47" xr6:coauthVersionMax="47" xr10:uidLastSave="{00000000-0000-0000-0000-000000000000}"/>
  <bookViews>
    <workbookView xWindow="2130" yWindow="225" windowWidth="27675" windowHeight="15390" xr2:uid="{00000000-000D-0000-FFFF-FFFF00000000}"/>
  </bookViews>
  <sheets>
    <sheet name="risorse covid 2021" sheetId="2" r:id="rId1"/>
    <sheet name="cruscotto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'risorse covid 2021'!$A$6:$AH$402</definedName>
    <definedName name="perdita_max">'[1]Previsione 2020_2021'!$BF$1</definedName>
    <definedName name="perdita_min">'[1]Previsione 2020_2021'!$BF$2</definedName>
    <definedName name="quota_nov_dic19">'[2]chk_datiGETTITO (2)'!#REF!</definedName>
    <definedName name="Quota1_AddIRPEF" localSheetId="1">'[3]Schema riparto'!$AS$2</definedName>
    <definedName name="Quota2_Saldo2020">'[3]Schema riparto'!$AT$2</definedName>
    <definedName name="Quota3_Perdite2021">'[3]Schema riparto'!$AX$2</definedName>
    <definedName name="soglia">#REF!</definedName>
    <definedName name="sogliaMAX">'[2]chk_datiGETTITO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J7" i="3" s="1"/>
  <c r="F2" i="2"/>
  <c r="AR4" i="2"/>
  <c r="AS4" i="2"/>
  <c r="AG4" i="2"/>
  <c r="AH4" i="2"/>
  <c r="AI4" i="2"/>
  <c r="AJ4" i="2"/>
  <c r="AK4" i="2"/>
  <c r="AL4" i="2"/>
  <c r="AM4" i="2"/>
  <c r="AN4" i="2"/>
  <c r="AO4" i="2"/>
  <c r="AP4" i="2"/>
  <c r="AQ4" i="2"/>
  <c r="E19" i="3" l="1"/>
  <c r="E16" i="3"/>
  <c r="E21" i="3" s="1"/>
  <c r="E20" i="3"/>
  <c r="E17" i="3"/>
  <c r="E18" i="3"/>
  <c r="J8" i="3"/>
  <c r="D7" i="3"/>
  <c r="J9" i="3"/>
  <c r="E11" i="3"/>
  <c r="I9" i="3"/>
  <c r="E14" i="3"/>
  <c r="D8" i="3"/>
  <c r="I7" i="3"/>
  <c r="K7" i="3" s="1"/>
  <c r="E10" i="3"/>
  <c r="E12" i="3" s="1"/>
  <c r="I8" i="3"/>
  <c r="E5" i="3"/>
  <c r="E9" i="3"/>
  <c r="K9" i="3"/>
  <c r="AF4" i="2"/>
  <c r="F7" i="3" l="1"/>
  <c r="F8" i="3"/>
  <c r="F9" i="3"/>
  <c r="F20" i="3"/>
  <c r="F12" i="3"/>
  <c r="F19" i="3"/>
  <c r="F21" i="3"/>
  <c r="F18" i="3"/>
  <c r="F17" i="3"/>
  <c r="F16" i="3"/>
  <c r="E13" i="3"/>
  <c r="F13" i="3" s="1"/>
  <c r="K8" i="3" l="1"/>
  <c r="K10" i="3" s="1"/>
  <c r="O4" i="2" l="1"/>
  <c r="M4" i="2" l="1"/>
  <c r="N4" i="2"/>
  <c r="P4" i="2"/>
  <c r="Q4" i="2"/>
  <c r="R4" i="2"/>
  <c r="S4" i="2"/>
  <c r="T4" i="2"/>
  <c r="U4" i="2"/>
  <c r="V4" i="2"/>
  <c r="W4" i="2"/>
  <c r="X4" i="2"/>
  <c r="Y4" i="2"/>
  <c r="Z4" i="2"/>
  <c r="AD4" i="2"/>
  <c r="AA4" i="2"/>
  <c r="AB4" i="2"/>
  <c r="AC4" i="2"/>
  <c r="AE4" i="2"/>
  <c r="L4" i="2" l="1"/>
</calcChain>
</file>

<file path=xl/sharedStrings.xml><?xml version="1.0" encoding="utf-8"?>
<sst xmlns="http://schemas.openxmlformats.org/spreadsheetml/2006/main" count="4067" uniqueCount="1303">
  <si>
    <t>codBDAP</t>
  </si>
  <si>
    <t>codSIOPE</t>
  </si>
  <si>
    <t>MINT</t>
  </si>
  <si>
    <t>AREA</t>
  </si>
  <si>
    <t>REGIONE</t>
  </si>
  <si>
    <t>PROVINCIA</t>
  </si>
  <si>
    <t>CAP</t>
  </si>
  <si>
    <t>DEM</t>
  </si>
  <si>
    <t>ENTE</t>
  </si>
  <si>
    <t>POP</t>
  </si>
  <si>
    <t>0</t>
  </si>
  <si>
    <t>2 - 1.001-5.000</t>
  </si>
  <si>
    <t>1</t>
  </si>
  <si>
    <t>3 - 5.001-10.000</t>
  </si>
  <si>
    <t>5 - 20.001-60.000</t>
  </si>
  <si>
    <t>4 - 10.001-20.000</t>
  </si>
  <si>
    <t>1 - FINO a 1.000</t>
  </si>
  <si>
    <t>CENTRO</t>
  </si>
  <si>
    <t>114842930517178501</t>
  </si>
  <si>
    <t>13582</t>
  </si>
  <si>
    <t>LAZIO</t>
  </si>
  <si>
    <t>RIETI</t>
  </si>
  <si>
    <t>CITTADUCALE</t>
  </si>
  <si>
    <t>7 - 100.001-250.000</t>
  </si>
  <si>
    <t>122342930478315301</t>
  </si>
  <si>
    <t>522771</t>
  </si>
  <si>
    <t>ROMA</t>
  </si>
  <si>
    <t>VALLEPIETRA</t>
  </si>
  <si>
    <t>123142930474506401</t>
  </si>
  <si>
    <t>9886</t>
  </si>
  <si>
    <t>LATINA</t>
  </si>
  <si>
    <t>124242930458525101</t>
  </si>
  <si>
    <t>727929</t>
  </si>
  <si>
    <t>RIOFREDDO</t>
  </si>
  <si>
    <t>127542929927508201</t>
  </si>
  <si>
    <t>12504075</t>
  </si>
  <si>
    <t>VITERBO</t>
  </si>
  <si>
    <t>LUBRIANO</t>
  </si>
  <si>
    <t>127942930476460801</t>
  </si>
  <si>
    <t>727967</t>
  </si>
  <si>
    <t>ROCCAGIOVINE</t>
  </si>
  <si>
    <t>128542930509668001</t>
  </si>
  <si>
    <t>11140295</t>
  </si>
  <si>
    <t>FROSINONE</t>
  </si>
  <si>
    <t>CASTELNUOVO PARANO</t>
  </si>
  <si>
    <t>128642930463054502</t>
  </si>
  <si>
    <t>17378</t>
  </si>
  <si>
    <t>TARQUINIA</t>
  </si>
  <si>
    <t>129542930538128702</t>
  </si>
  <si>
    <t>60036</t>
  </si>
  <si>
    <t>TORRE CAJETANI</t>
  </si>
  <si>
    <t>129742930549689001</t>
  </si>
  <si>
    <t>9490</t>
  </si>
  <si>
    <t>POGGIO MIRTETO</t>
  </si>
  <si>
    <t>132342930525346801</t>
  </si>
  <si>
    <t>2319718</t>
  </si>
  <si>
    <t>PALIANO</t>
  </si>
  <si>
    <t>136542930528454802</t>
  </si>
  <si>
    <t>11136370</t>
  </si>
  <si>
    <t>PIANSANO</t>
  </si>
  <si>
    <t>6 - 60.001-100.000</t>
  </si>
  <si>
    <t>137142930542063202</t>
  </si>
  <si>
    <t>11116250</t>
  </si>
  <si>
    <t>LABRO</t>
  </si>
  <si>
    <t>144442930475711802</t>
  </si>
  <si>
    <t>11133520</t>
  </si>
  <si>
    <t>PONZANO ROMANO</t>
  </si>
  <si>
    <t>145542930461706001</t>
  </si>
  <si>
    <t>11117582</t>
  </si>
  <si>
    <t>CARBOGNANO</t>
  </si>
  <si>
    <t>146642930542554401</t>
  </si>
  <si>
    <t>716551</t>
  </si>
  <si>
    <t>FORMIA</t>
  </si>
  <si>
    <t>146742930476644701</t>
  </si>
  <si>
    <t>12558</t>
  </si>
  <si>
    <t>CASTEL SANT'ANGELO</t>
  </si>
  <si>
    <t>154542930547669701</t>
  </si>
  <si>
    <t>716408</t>
  </si>
  <si>
    <t>VALLEROTONDA</t>
  </si>
  <si>
    <t>155442930546716402</t>
  </si>
  <si>
    <t>15235</t>
  </si>
  <si>
    <t>PIGLIO</t>
  </si>
  <si>
    <t>157442930527548402</t>
  </si>
  <si>
    <t>715679</t>
  </si>
  <si>
    <t>SACROFANO</t>
  </si>
  <si>
    <t>158042930463092601</t>
  </si>
  <si>
    <t>20059</t>
  </si>
  <si>
    <t>GAETA</t>
  </si>
  <si>
    <t>158742930533543501</t>
  </si>
  <si>
    <t>61809</t>
  </si>
  <si>
    <t>ACUTO</t>
  </si>
  <si>
    <t>158842930544096501</t>
  </si>
  <si>
    <t>38386</t>
  </si>
  <si>
    <t>LATERA</t>
  </si>
  <si>
    <t>163942930544633802</t>
  </si>
  <si>
    <t>12530567</t>
  </si>
  <si>
    <t>PONZA</t>
  </si>
  <si>
    <t>164642930461808702</t>
  </si>
  <si>
    <t>11116278</t>
  </si>
  <si>
    <t>BELMONTE IN SABINA</t>
  </si>
  <si>
    <t>167342930476156602</t>
  </si>
  <si>
    <t>11117635</t>
  </si>
  <si>
    <t>SAN BIAGIO SARACINISCO</t>
  </si>
  <si>
    <t>169442930525777302</t>
  </si>
  <si>
    <t>39647</t>
  </si>
  <si>
    <t>SORA</t>
  </si>
  <si>
    <t>169942928779211601</t>
  </si>
  <si>
    <t>11117227</t>
  </si>
  <si>
    <t>ISCHIA DI CASTRO</t>
  </si>
  <si>
    <t>174442930054961402</t>
  </si>
  <si>
    <t>42753</t>
  </si>
  <si>
    <t>FERENTINO</t>
  </si>
  <si>
    <t>175142930455190102</t>
  </si>
  <si>
    <t>705768</t>
  </si>
  <si>
    <t>178642930459055902</t>
  </si>
  <si>
    <t>9494</t>
  </si>
  <si>
    <t>STIMIGLIANO</t>
  </si>
  <si>
    <t>181342930521827301</t>
  </si>
  <si>
    <t>303518</t>
  </si>
  <si>
    <t>FIANO ROMANO</t>
  </si>
  <si>
    <t>185642930527158702</t>
  </si>
  <si>
    <t>11140245</t>
  </si>
  <si>
    <t>VITICUSO</t>
  </si>
  <si>
    <t>185942930529803701</t>
  </si>
  <si>
    <t>13606</t>
  </si>
  <si>
    <t>CONFIGNI</t>
  </si>
  <si>
    <t>187842930460474102</t>
  </si>
  <si>
    <t>11117602</t>
  </si>
  <si>
    <t>VASANELLO</t>
  </si>
  <si>
    <t>192442930528707601</t>
  </si>
  <si>
    <t>8466</t>
  </si>
  <si>
    <t>NEPI</t>
  </si>
  <si>
    <t>192642930462426001</t>
  </si>
  <si>
    <t>204184</t>
  </si>
  <si>
    <t>ALLUMIERE</t>
  </si>
  <si>
    <t>192642930517070502</t>
  </si>
  <si>
    <t>11116393</t>
  </si>
  <si>
    <t>CITTAREALE</t>
  </si>
  <si>
    <t>193242929947863901</t>
  </si>
  <si>
    <t>718254</t>
  </si>
  <si>
    <t>FONDI</t>
  </si>
  <si>
    <t>195142930450872301</t>
  </si>
  <si>
    <t>53144</t>
  </si>
  <si>
    <t>TORRICE</t>
  </si>
  <si>
    <t>203542930476118802</t>
  </si>
  <si>
    <t>11117583</t>
  </si>
  <si>
    <t>CELLERE</t>
  </si>
  <si>
    <t>203842930508275702</t>
  </si>
  <si>
    <t>11117642</t>
  </si>
  <si>
    <t>ARLENA DI CASTRO</t>
  </si>
  <si>
    <t>203842930509485801</t>
  </si>
  <si>
    <t>10531</t>
  </si>
  <si>
    <t>COTTANELLO</t>
  </si>
  <si>
    <t>208642930448971302</t>
  </si>
  <si>
    <t>11133485</t>
  </si>
  <si>
    <t>RIANO</t>
  </si>
  <si>
    <t>212842928258040302</t>
  </si>
  <si>
    <t>720030</t>
  </si>
  <si>
    <t>ARPINO</t>
  </si>
  <si>
    <t>213942930549045802</t>
  </si>
  <si>
    <t>727849</t>
  </si>
  <si>
    <t>SUBIACO</t>
  </si>
  <si>
    <t>214342930528543402</t>
  </si>
  <si>
    <t>716128</t>
  </si>
  <si>
    <t>NAZZANO</t>
  </si>
  <si>
    <t>214942929249151201</t>
  </si>
  <si>
    <t>15733</t>
  </si>
  <si>
    <t>BORGOROSE</t>
  </si>
  <si>
    <t>216042930525548201</t>
  </si>
  <si>
    <t>31414</t>
  </si>
  <si>
    <t>SERMONETA</t>
  </si>
  <si>
    <t>216042930549546702</t>
  </si>
  <si>
    <t>15695</t>
  </si>
  <si>
    <t>POGGIO NATIVO</t>
  </si>
  <si>
    <t>219742930533665601</t>
  </si>
  <si>
    <t>11136575</t>
  </si>
  <si>
    <t>MONTEROSI</t>
  </si>
  <si>
    <t>226542930518849501</t>
  </si>
  <si>
    <t>11142870</t>
  </si>
  <si>
    <t>COLONNA</t>
  </si>
  <si>
    <t>228742930458562502</t>
  </si>
  <si>
    <t>706547</t>
  </si>
  <si>
    <t>SORIANO NEL CIMINO</t>
  </si>
  <si>
    <t>234342930459315401</t>
  </si>
  <si>
    <t>11118335</t>
  </si>
  <si>
    <t>STRANGOLAGALLI</t>
  </si>
  <si>
    <t>235542930546451802</t>
  </si>
  <si>
    <t>11117513</t>
  </si>
  <si>
    <t>GRADOLI</t>
  </si>
  <si>
    <t>235942930455679801</t>
  </si>
  <si>
    <t>720263</t>
  </si>
  <si>
    <t>POSTA FIBRENO</t>
  </si>
  <si>
    <t>238742930547727901</t>
  </si>
  <si>
    <t>727911</t>
  </si>
  <si>
    <t>VALLINFREDA</t>
  </si>
  <si>
    <t>244342929341449002</t>
  </si>
  <si>
    <t>11116302</t>
  </si>
  <si>
    <t>COLLE DI TORA</t>
  </si>
  <si>
    <t>247842930455165602</t>
  </si>
  <si>
    <t>43870</t>
  </si>
  <si>
    <t>VILLA SANTO STEFANO</t>
  </si>
  <si>
    <t>248142930538291001</t>
  </si>
  <si>
    <t>718367</t>
  </si>
  <si>
    <t>SANT'APOLLINARE</t>
  </si>
  <si>
    <t>252442930465818002</t>
  </si>
  <si>
    <t>727942</t>
  </si>
  <si>
    <t>VIVARO ROMANO</t>
  </si>
  <si>
    <t>252842930457281702</t>
  </si>
  <si>
    <t>718461</t>
  </si>
  <si>
    <t>SPERLONGA</t>
  </si>
  <si>
    <t>253642930517892002</t>
  </si>
  <si>
    <t>11117619</t>
  </si>
  <si>
    <t>FABRICA DI ROMA</t>
  </si>
  <si>
    <t>254142930519710602</t>
  </si>
  <si>
    <t>12534484</t>
  </si>
  <si>
    <t>GORGA</t>
  </si>
  <si>
    <t>255142930463688201</t>
  </si>
  <si>
    <t>11116095</t>
  </si>
  <si>
    <t>ACQUAPENDENTE</t>
  </si>
  <si>
    <t>255342930449499902</t>
  </si>
  <si>
    <t>703063</t>
  </si>
  <si>
    <t>PRIVERNO</t>
  </si>
  <si>
    <t>256042930518170701</t>
  </si>
  <si>
    <t>11116299</t>
  </si>
  <si>
    <t>CASPERIA</t>
  </si>
  <si>
    <t>258342930457933401</t>
  </si>
  <si>
    <t>518961</t>
  </si>
  <si>
    <t>ROCCA SANTO STEFANO</t>
  </si>
  <si>
    <t>259242930526590001</t>
  </si>
  <si>
    <t>11116297</t>
  </si>
  <si>
    <t>MICIGLIANO</t>
  </si>
  <si>
    <t>262242930462873701</t>
  </si>
  <si>
    <t>715879</t>
  </si>
  <si>
    <t>CANALE MONTERANO</t>
  </si>
  <si>
    <t>267142930451551001</t>
  </si>
  <si>
    <t>8449</t>
  </si>
  <si>
    <t>MONTEFIASCONE</t>
  </si>
  <si>
    <t>271642930459031202</t>
  </si>
  <si>
    <t>718366</t>
  </si>
  <si>
    <t>SANTI COSMA E DAMIANO</t>
  </si>
  <si>
    <t>274042930533205801</t>
  </si>
  <si>
    <t>247572</t>
  </si>
  <si>
    <t>MONTE COMPATRI</t>
  </si>
  <si>
    <t>276842930549490302</t>
  </si>
  <si>
    <t>11117615</t>
  </si>
  <si>
    <t>PROCENO</t>
  </si>
  <si>
    <t>278342928932688301</t>
  </si>
  <si>
    <t>11116295</t>
  </si>
  <si>
    <t>CASTEL DI TORA</t>
  </si>
  <si>
    <t>278842930524592002</t>
  </si>
  <si>
    <t>11140379</t>
  </si>
  <si>
    <t>SANT'AMBROGIO SUL GARIGLIANO</t>
  </si>
  <si>
    <t>281342930534319302</t>
  </si>
  <si>
    <t>12855</t>
  </si>
  <si>
    <t>AMATRICE</t>
  </si>
  <si>
    <t>282542930524809801</t>
  </si>
  <si>
    <t>717730</t>
  </si>
  <si>
    <t>SANT'ELIA FIUMERAPIDO</t>
  </si>
  <si>
    <t>282842930536716901</t>
  </si>
  <si>
    <t>705009</t>
  </si>
  <si>
    <t>COMUNITA' MONTANA MONTEPIANO REATINO</t>
  </si>
  <si>
    <t>283842930519159102</t>
  </si>
  <si>
    <t>11143698</t>
  </si>
  <si>
    <t>MONTEFLAVIO</t>
  </si>
  <si>
    <t>284042930450482202</t>
  </si>
  <si>
    <t>171767</t>
  </si>
  <si>
    <t>POLI</t>
  </si>
  <si>
    <t>284842929331811301</t>
  </si>
  <si>
    <t>716490</t>
  </si>
  <si>
    <t>ESPERIA</t>
  </si>
  <si>
    <t>285642930536209902</t>
  </si>
  <si>
    <t>707880</t>
  </si>
  <si>
    <t>TARANO</t>
  </si>
  <si>
    <t>8 - OLTRE 250.000</t>
  </si>
  <si>
    <t>293142930517194901</t>
  </si>
  <si>
    <t>11140527</t>
  </si>
  <si>
    <t>CAMPODIMELE</t>
  </si>
  <si>
    <t>299542930517598002</t>
  </si>
  <si>
    <t>514673</t>
  </si>
  <si>
    <t>LANUVIO</t>
  </si>
  <si>
    <t>301942929839855901</t>
  </si>
  <si>
    <t>11116970</t>
  </si>
  <si>
    <t>CORCHIANO</t>
  </si>
  <si>
    <t>302142930528684002</t>
  </si>
  <si>
    <t>702074</t>
  </si>
  <si>
    <t>SABAUDIA</t>
  </si>
  <si>
    <t>307142930458079601</t>
  </si>
  <si>
    <t>11132157</t>
  </si>
  <si>
    <t>SAN VITO ROMANO</t>
  </si>
  <si>
    <t>307542930524280301</t>
  </si>
  <si>
    <t>12530833</t>
  </si>
  <si>
    <t>SEGNI</t>
  </si>
  <si>
    <t>317642930460503501</t>
  </si>
  <si>
    <t>11143701</t>
  </si>
  <si>
    <t>SAN POLO DEI CAVALIERI</t>
  </si>
  <si>
    <t>317642930534374702</t>
  </si>
  <si>
    <t>11116262</t>
  </si>
  <si>
    <t>COLLEVECCHIO</t>
  </si>
  <si>
    <t>318042930473003702</t>
  </si>
  <si>
    <t>11116084</t>
  </si>
  <si>
    <t>MARCETELLI</t>
  </si>
  <si>
    <t>318942930462878702</t>
  </si>
  <si>
    <t>432014</t>
  </si>
  <si>
    <t>CAVE</t>
  </si>
  <si>
    <t>319742930534511301</t>
  </si>
  <si>
    <t>11141729</t>
  </si>
  <si>
    <t>COLLE SAN MAGNO</t>
  </si>
  <si>
    <t>322742930519716202</t>
  </si>
  <si>
    <t>268043</t>
  </si>
  <si>
    <t>JENNE</t>
  </si>
  <si>
    <t>323742930477129001</t>
  </si>
  <si>
    <t>718402</t>
  </si>
  <si>
    <t>CORENO AUSONIO</t>
  </si>
  <si>
    <t>326242930532815501</t>
  </si>
  <si>
    <t>48574</t>
  </si>
  <si>
    <t>SAN DONATO VAL DI COMINO</t>
  </si>
  <si>
    <t>333042929921931502</t>
  </si>
  <si>
    <t>11141202</t>
  </si>
  <si>
    <t>FONTANA LIRI</t>
  </si>
  <si>
    <t>335042930456163602</t>
  </si>
  <si>
    <t>15789</t>
  </si>
  <si>
    <t>PESCOROCCHIANO</t>
  </si>
  <si>
    <t>338042928845019702</t>
  </si>
  <si>
    <t>485056</t>
  </si>
  <si>
    <t>GENAZZANO</t>
  </si>
  <si>
    <t>338242930461890002</t>
  </si>
  <si>
    <t>16441593</t>
  </si>
  <si>
    <t>SAN GIOVANNI INCARICO</t>
  </si>
  <si>
    <t>341342930456359501</t>
  </si>
  <si>
    <t>35255</t>
  </si>
  <si>
    <t>PESCOSOLIDO</t>
  </si>
  <si>
    <t>341542930550753601</t>
  </si>
  <si>
    <t>6920</t>
  </si>
  <si>
    <t>VIGNANELLO</t>
  </si>
  <si>
    <t>343442930548167501</t>
  </si>
  <si>
    <t>342915</t>
  </si>
  <si>
    <t>VALLEMAIO</t>
  </si>
  <si>
    <t>344142930479051402</t>
  </si>
  <si>
    <t>700686</t>
  </si>
  <si>
    <t>VEROLI</t>
  </si>
  <si>
    <t>344742930474743902</t>
  </si>
  <si>
    <t>451264</t>
  </si>
  <si>
    <t>OLEVANO ROMANO</t>
  </si>
  <si>
    <t>347942928176065301</t>
  </si>
  <si>
    <t>17044</t>
  </si>
  <si>
    <t>FIUGGI</t>
  </si>
  <si>
    <t>351242930476345501</t>
  </si>
  <si>
    <t>709189</t>
  </si>
  <si>
    <t>COMUNITA' MONTANA ALTA TUSCIA LAZIALE</t>
  </si>
  <si>
    <t>354842930519368602</t>
  </si>
  <si>
    <t>11035</t>
  </si>
  <si>
    <t>FARA IN SABINA</t>
  </si>
  <si>
    <t>359342930547018002</t>
  </si>
  <si>
    <t>702150</t>
  </si>
  <si>
    <t>PONTINIA</t>
  </si>
  <si>
    <t>359542930547704001</t>
  </si>
  <si>
    <t>11116097</t>
  </si>
  <si>
    <t>VALLERANO</t>
  </si>
  <si>
    <t>359642930474938401</t>
  </si>
  <si>
    <t>272522</t>
  </si>
  <si>
    <t>PALESTRINA</t>
  </si>
  <si>
    <t>361942930525512301</t>
  </si>
  <si>
    <t>11138344</t>
  </si>
  <si>
    <t>ONANO</t>
  </si>
  <si>
    <t>369042930528159301</t>
  </si>
  <si>
    <t>11116269</t>
  </si>
  <si>
    <t>TURANIA</t>
  </si>
  <si>
    <t>369042930543856402</t>
  </si>
  <si>
    <t>235027</t>
  </si>
  <si>
    <t>MONTELANICO</t>
  </si>
  <si>
    <t>369842930530305702</t>
  </si>
  <si>
    <t>11116259</t>
  </si>
  <si>
    <t>BORGO VELINO</t>
  </si>
  <si>
    <t>372642930549216101</t>
  </si>
  <si>
    <t>12527024</t>
  </si>
  <si>
    <t>FIUMICINO</t>
  </si>
  <si>
    <t>376942929400309801</t>
  </si>
  <si>
    <t>727995</t>
  </si>
  <si>
    <t>CERRETO LAZIALE</t>
  </si>
  <si>
    <t>378042930531933202</t>
  </si>
  <si>
    <t>46985</t>
  </si>
  <si>
    <t>VILLA SAN GIOVANNI IN TUSCIA</t>
  </si>
  <si>
    <t>378542930455525302</t>
  </si>
  <si>
    <t>11136446</t>
  </si>
  <si>
    <t>ORIOLO ROMANO</t>
  </si>
  <si>
    <t>378542930527331202</t>
  </si>
  <si>
    <t>11116404</t>
  </si>
  <si>
    <t>POSTA</t>
  </si>
  <si>
    <t>383642930541252702</t>
  </si>
  <si>
    <t>13600</t>
  </si>
  <si>
    <t>POZZAGLIA SABINA</t>
  </si>
  <si>
    <t>388542930544726801</t>
  </si>
  <si>
    <t>706417</t>
  </si>
  <si>
    <t>MONTALTO DI CASTRO</t>
  </si>
  <si>
    <t>389242930540877902</t>
  </si>
  <si>
    <t>10701180</t>
  </si>
  <si>
    <t>LARIANO</t>
  </si>
  <si>
    <t>392642930473037902</t>
  </si>
  <si>
    <t>11143703</t>
  </si>
  <si>
    <t>MARCELLINA</t>
  </si>
  <si>
    <t>393742930545799702</t>
  </si>
  <si>
    <t>717674</t>
  </si>
  <si>
    <t>CASTROCIELO</t>
  </si>
  <si>
    <t>395242930457477202</t>
  </si>
  <si>
    <t>486906</t>
  </si>
  <si>
    <t>NEMI</t>
  </si>
  <si>
    <t>396142930508118401</t>
  </si>
  <si>
    <t>470316</t>
  </si>
  <si>
    <t>ARTENA</t>
  </si>
  <si>
    <t>398742930474713601</t>
  </si>
  <si>
    <t>35066</t>
  </si>
  <si>
    <t>GIULIANO DI ROMA</t>
  </si>
  <si>
    <t>404142930516623201</t>
  </si>
  <si>
    <t>206072</t>
  </si>
  <si>
    <t>CASTEL GANDOLFO</t>
  </si>
  <si>
    <t>404542930516805801</t>
  </si>
  <si>
    <t>517105</t>
  </si>
  <si>
    <t>GROTTAFERRATA</t>
  </si>
  <si>
    <t>406142930253488602</t>
  </si>
  <si>
    <t>507292</t>
  </si>
  <si>
    <t>CAPENA</t>
  </si>
  <si>
    <t>406242930532467501</t>
  </si>
  <si>
    <t>48162</t>
  </si>
  <si>
    <t>CAMPOLI APPENNINO</t>
  </si>
  <si>
    <t>411342930550028202</t>
  </si>
  <si>
    <t>12705</t>
  </si>
  <si>
    <t>TOFFIA</t>
  </si>
  <si>
    <t>413342930468101401</t>
  </si>
  <si>
    <t>11116375</t>
  </si>
  <si>
    <t>VACONE</t>
  </si>
  <si>
    <t>416242930455137601</t>
  </si>
  <si>
    <t>715793</t>
  </si>
  <si>
    <t>TORRITA TIBERINA</t>
  </si>
  <si>
    <t>416842930450242402</t>
  </si>
  <si>
    <t>11116156</t>
  </si>
  <si>
    <t>RONCIGLIONE</t>
  </si>
  <si>
    <t>419742930510455002</t>
  </si>
  <si>
    <t>701042</t>
  </si>
  <si>
    <t>ALATRI</t>
  </si>
  <si>
    <t>422242930462962702</t>
  </si>
  <si>
    <t>11133568</t>
  </si>
  <si>
    <t>GERANO</t>
  </si>
  <si>
    <t>423142930536608702</t>
  </si>
  <si>
    <t>11136705</t>
  </si>
  <si>
    <t>COMUNITA' MONTANA DEL SALTO GICOLANO</t>
  </si>
  <si>
    <t>427242930508481601</t>
  </si>
  <si>
    <t>699823</t>
  </si>
  <si>
    <t>ARNARA</t>
  </si>
  <si>
    <t>434542929543902501</t>
  </si>
  <si>
    <t>12552</t>
  </si>
  <si>
    <t>FORANO</t>
  </si>
  <si>
    <t>435442930518610701</t>
  </si>
  <si>
    <t>55389</t>
  </si>
  <si>
    <t>FALVATERRA</t>
  </si>
  <si>
    <t>437142930549638801</t>
  </si>
  <si>
    <t>18873</t>
  </si>
  <si>
    <t>PROSSEDI</t>
  </si>
  <si>
    <t>438542928614385802</t>
  </si>
  <si>
    <t>60292</t>
  </si>
  <si>
    <t>COLLEPARDO</t>
  </si>
  <si>
    <t>441842930450618302</t>
  </si>
  <si>
    <t>12804</t>
  </si>
  <si>
    <t>TORRI IN SABINA</t>
  </si>
  <si>
    <t>444642930527844202</t>
  </si>
  <si>
    <t>11116410</t>
  </si>
  <si>
    <t>NORMA</t>
  </si>
  <si>
    <t>445742930525116902</t>
  </si>
  <si>
    <t>7394</t>
  </si>
  <si>
    <t>TORRICELLA IN SABINA</t>
  </si>
  <si>
    <t>448242930159026302</t>
  </si>
  <si>
    <t>15417</t>
  </si>
  <si>
    <t>FIAMIGNANO</t>
  </si>
  <si>
    <t>448642930531059601</t>
  </si>
  <si>
    <t>32228</t>
  </si>
  <si>
    <t>SUTRI</t>
  </si>
  <si>
    <t>449542930541325102</t>
  </si>
  <si>
    <t>487867</t>
  </si>
  <si>
    <t>MENTANA</t>
  </si>
  <si>
    <t>449842930012267802</t>
  </si>
  <si>
    <t>508565</t>
  </si>
  <si>
    <t>CIVITELLA SAN PAOLO</t>
  </si>
  <si>
    <t>451542930462958501</t>
  </si>
  <si>
    <t>11116100</t>
  </si>
  <si>
    <t>ROCCA SINIBALDA</t>
  </si>
  <si>
    <t>452142930540910401</t>
  </si>
  <si>
    <t>514371</t>
  </si>
  <si>
    <t>SAMBUCI</t>
  </si>
  <si>
    <t>453942928878217602</t>
  </si>
  <si>
    <t>720425</t>
  </si>
  <si>
    <t>CASALATTICO</t>
  </si>
  <si>
    <t>456442930460584501</t>
  </si>
  <si>
    <t>11116424</t>
  </si>
  <si>
    <t>BASSIANO</t>
  </si>
  <si>
    <t>456742929213571201</t>
  </si>
  <si>
    <t>54080</t>
  </si>
  <si>
    <t>CECCANO</t>
  </si>
  <si>
    <t>463342930478795301</t>
  </si>
  <si>
    <t>11117831</t>
  </si>
  <si>
    <t>SAN LORENZO NUOVO</t>
  </si>
  <si>
    <t>466342930457832802</t>
  </si>
  <si>
    <t>717489</t>
  </si>
  <si>
    <t>ROCCASECCA</t>
  </si>
  <si>
    <t>467042930546302601</t>
  </si>
  <si>
    <t>60005</t>
  </si>
  <si>
    <t>GUARCINO</t>
  </si>
  <si>
    <t>467142930549650102</t>
  </si>
  <si>
    <t>12533563</t>
  </si>
  <si>
    <t>RIPI</t>
  </si>
  <si>
    <t>469142930479823702</t>
  </si>
  <si>
    <t>15569</t>
  </si>
  <si>
    <t>POGGIO MOIANO</t>
  </si>
  <si>
    <t>475442930472575302</t>
  </si>
  <si>
    <t>11116251</t>
  </si>
  <si>
    <t>MORRO REATINO</t>
  </si>
  <si>
    <t>476742930465546201</t>
  </si>
  <si>
    <t>717822</t>
  </si>
  <si>
    <t>SAN GIORGIO A LIRI</t>
  </si>
  <si>
    <t>477242930476480602</t>
  </si>
  <si>
    <t>10699479</t>
  </si>
  <si>
    <t>MAGLIANO ROMANO</t>
  </si>
  <si>
    <t>481542930531340702</t>
  </si>
  <si>
    <t>11116263</t>
  </si>
  <si>
    <t>VARCO SABINO</t>
  </si>
  <si>
    <t>482542930460807101</t>
  </si>
  <si>
    <t>11116397</t>
  </si>
  <si>
    <t>CASAPROTA</t>
  </si>
  <si>
    <t>483642930475599001</t>
  </si>
  <si>
    <t>539923</t>
  </si>
  <si>
    <t>CASTEL SAN PIETRO ROMANO</t>
  </si>
  <si>
    <t>486942930508703401</t>
  </si>
  <si>
    <t>701368</t>
  </si>
  <si>
    <t>APRILIA</t>
  </si>
  <si>
    <t>489942930465090901</t>
  </si>
  <si>
    <t>194600</t>
  </si>
  <si>
    <t>CARPINETO ROMANO</t>
  </si>
  <si>
    <t>491642930546620901</t>
  </si>
  <si>
    <t>32219</t>
  </si>
  <si>
    <t>GRAFFIGNANO</t>
  </si>
  <si>
    <t>494042930525265502</t>
  </si>
  <si>
    <t>197073</t>
  </si>
  <si>
    <t>PALOMBARA SABINA</t>
  </si>
  <si>
    <t>494542930526270702</t>
  </si>
  <si>
    <t>525430</t>
  </si>
  <si>
    <t>MAZZANO ROMANO</t>
  </si>
  <si>
    <t>496542930526051401</t>
  </si>
  <si>
    <t>53141</t>
  </si>
  <si>
    <t>POFI</t>
  </si>
  <si>
    <t>503442930457501602</t>
  </si>
  <si>
    <t>7472</t>
  </si>
  <si>
    <t>POGGIO SAN LORENZO</t>
  </si>
  <si>
    <t>503942930549548401</t>
  </si>
  <si>
    <t>14894</t>
  </si>
  <si>
    <t>SAN FELICE CIRCEO</t>
  </si>
  <si>
    <t>505242930543535301</t>
  </si>
  <si>
    <t>520965</t>
  </si>
  <si>
    <t>NETTUNO</t>
  </si>
  <si>
    <t>511742930538707601</t>
  </si>
  <si>
    <t>18958416</t>
  </si>
  <si>
    <t>U.C. NOVA SABINA</t>
  </si>
  <si>
    <t>513242930478886801</t>
  </si>
  <si>
    <t>20219197</t>
  </si>
  <si>
    <t>FONTE NUOVA</t>
  </si>
  <si>
    <t>513842930529817001</t>
  </si>
  <si>
    <t>53381</t>
  </si>
  <si>
    <t>ATINA</t>
  </si>
  <si>
    <t>514342930547228702</t>
  </si>
  <si>
    <t>310421</t>
  </si>
  <si>
    <t>VELLETRI</t>
  </si>
  <si>
    <t>515542930461758002</t>
  </si>
  <si>
    <t>703245</t>
  </si>
  <si>
    <t>BOMARZO</t>
  </si>
  <si>
    <t>515542930522168902</t>
  </si>
  <si>
    <t>700620</t>
  </si>
  <si>
    <t>BOVILLE ERNICA</t>
  </si>
  <si>
    <t>515642930545201102</t>
  </si>
  <si>
    <t>728004</t>
  </si>
  <si>
    <t>SANT'ANGELO ROMANO</t>
  </si>
  <si>
    <t>515742930508268002</t>
  </si>
  <si>
    <t>517729</t>
  </si>
  <si>
    <t>ARICCIA</t>
  </si>
  <si>
    <t>517842930545188702</t>
  </si>
  <si>
    <t>735776</t>
  </si>
  <si>
    <t>ISOLA DEL LIRI</t>
  </si>
  <si>
    <t>518242930534219002</t>
  </si>
  <si>
    <t>17523</t>
  </si>
  <si>
    <t>SEZZE</t>
  </si>
  <si>
    <t>519742930461844302</t>
  </si>
  <si>
    <t>18688516</t>
  </si>
  <si>
    <t>BELMONTE CASTELLO</t>
  </si>
  <si>
    <t>524342930456612601</t>
  </si>
  <si>
    <t>502659</t>
  </si>
  <si>
    <t>MORLUPO</t>
  </si>
  <si>
    <t>525742930462141902</t>
  </si>
  <si>
    <t>7531210</t>
  </si>
  <si>
    <t>BRACCIANO</t>
  </si>
  <si>
    <t>526942930507933602</t>
  </si>
  <si>
    <t>11143686</t>
  </si>
  <si>
    <t>CAMERATA NUOVA</t>
  </si>
  <si>
    <t>527542930530669502</t>
  </si>
  <si>
    <t>11116296</t>
  </si>
  <si>
    <t>ASCREA</t>
  </si>
  <si>
    <t>534642930541733801</t>
  </si>
  <si>
    <t>721952</t>
  </si>
  <si>
    <t>GALLINARO</t>
  </si>
  <si>
    <t>536742930477969701</t>
  </si>
  <si>
    <t>512098</t>
  </si>
  <si>
    <t>SANT'ORESTE</t>
  </si>
  <si>
    <t>538242930472345402</t>
  </si>
  <si>
    <t>19585231</t>
  </si>
  <si>
    <t>UNIONE DI COMUNI DELLA VAL D'AIA</t>
  </si>
  <si>
    <t>539642930547018201</t>
  </si>
  <si>
    <t>727955</t>
  </si>
  <si>
    <t>ROVIANO</t>
  </si>
  <si>
    <t>539742930456462402</t>
  </si>
  <si>
    <t>727822</t>
  </si>
  <si>
    <t>MORICONE</t>
  </si>
  <si>
    <t>539842930544496001</t>
  </si>
  <si>
    <t>468448</t>
  </si>
  <si>
    <t>POMEZIA</t>
  </si>
  <si>
    <t>545542929704005801</t>
  </si>
  <si>
    <t>528429</t>
  </si>
  <si>
    <t>CAMPAGNANO DI ROMA</t>
  </si>
  <si>
    <t>545842930521406102</t>
  </si>
  <si>
    <t>478828</t>
  </si>
  <si>
    <t>GALLICANO NEL LAZIO</t>
  </si>
  <si>
    <t>545942930531461501</t>
  </si>
  <si>
    <t>11116591</t>
  </si>
  <si>
    <t>SALISANO</t>
  </si>
  <si>
    <t>546142930543021401</t>
  </si>
  <si>
    <t>252480</t>
  </si>
  <si>
    <t>ROCCA DI PAPA</t>
  </si>
  <si>
    <t>552242928021779802</t>
  </si>
  <si>
    <t>717961</t>
  </si>
  <si>
    <t>AUSONIA</t>
  </si>
  <si>
    <t>559342930474453902</t>
  </si>
  <si>
    <t>11116137</t>
  </si>
  <si>
    <t>ORTE</t>
  </si>
  <si>
    <t>562242930516762201</t>
  </si>
  <si>
    <t>12534560</t>
  </si>
  <si>
    <t>COLFELICE</t>
  </si>
  <si>
    <t>563242930523466202</t>
  </si>
  <si>
    <t>459415</t>
  </si>
  <si>
    <t>GENZANO DI ROMA</t>
  </si>
  <si>
    <t>564042930545302301</t>
  </si>
  <si>
    <t>11116964</t>
  </si>
  <si>
    <t>CELLENO</t>
  </si>
  <si>
    <t>564142930541405401</t>
  </si>
  <si>
    <t>700502</t>
  </si>
  <si>
    <t>MONTE SAN GIOVANNI CAMPANO</t>
  </si>
  <si>
    <t>565242929417347501</t>
  </si>
  <si>
    <t>11139844</t>
  </si>
  <si>
    <t>CERVARO</t>
  </si>
  <si>
    <t>568642930517970701</t>
  </si>
  <si>
    <t>55984</t>
  </si>
  <si>
    <t>CASTELLIRI</t>
  </si>
  <si>
    <t>569042930472775801</t>
  </si>
  <si>
    <t>722082</t>
  </si>
  <si>
    <t>COMUNITA' MONTANA VALLE DI COMINO</t>
  </si>
  <si>
    <t>576142930545246902</t>
  </si>
  <si>
    <t>7553185</t>
  </si>
  <si>
    <t>XI COMUNITA' MONTANA DEI CASTELLI ROMANI E PRENESTINI</t>
  </si>
  <si>
    <t>578542930449771801</t>
  </si>
  <si>
    <t>715389</t>
  </si>
  <si>
    <t>RIGNANO FLAMINIO</t>
  </si>
  <si>
    <t>581542930464865602</t>
  </si>
  <si>
    <t>11116290</t>
  </si>
  <si>
    <t>NESPOLO</t>
  </si>
  <si>
    <t>585342930476207401</t>
  </si>
  <si>
    <t>11116292</t>
  </si>
  <si>
    <t>MONTELEONE SABINO</t>
  </si>
  <si>
    <t>586742930539668202</t>
  </si>
  <si>
    <t>701425</t>
  </si>
  <si>
    <t>VALENTANO</t>
  </si>
  <si>
    <t>587042930509703002</t>
  </si>
  <si>
    <t>13704</t>
  </si>
  <si>
    <t>ACCUMOLI</t>
  </si>
  <si>
    <t>588242930462767202</t>
  </si>
  <si>
    <t>20739</t>
  </si>
  <si>
    <t>ROCCASECCA DEI VOLSCI</t>
  </si>
  <si>
    <t>592342930459708602</t>
  </si>
  <si>
    <t>11133149</t>
  </si>
  <si>
    <t>CINETO ROMANO</t>
  </si>
  <si>
    <t>593442930465789901</t>
  </si>
  <si>
    <t>23357773</t>
  </si>
  <si>
    <t>UNIONE DEI COMUNI DEL LACERNO E DEL FIBRENO</t>
  </si>
  <si>
    <t>593442930515371502</t>
  </si>
  <si>
    <t>11116289</t>
  </si>
  <si>
    <t>COLLEGIOVE</t>
  </si>
  <si>
    <t>594442930508177201</t>
  </si>
  <si>
    <t>55303</t>
  </si>
  <si>
    <t>BROCCOSTELLA</t>
  </si>
  <si>
    <t>595942930518746201</t>
  </si>
  <si>
    <t>10700893</t>
  </si>
  <si>
    <t>GALLESE</t>
  </si>
  <si>
    <t>596242930523059101</t>
  </si>
  <si>
    <t>11117541</t>
  </si>
  <si>
    <t>CAPODIMONTE</t>
  </si>
  <si>
    <t>608842930448699501</t>
  </si>
  <si>
    <t>11116379</t>
  </si>
  <si>
    <t>MOMPEO</t>
  </si>
  <si>
    <t>613842930529166701</t>
  </si>
  <si>
    <t>11140449</t>
  </si>
  <si>
    <t>SAN VITTORE DEL LAZIO</t>
  </si>
  <si>
    <t>615542930472598101</t>
  </si>
  <si>
    <t>12266</t>
  </si>
  <si>
    <t>MONTE SAN GIOVANNI IN SABINA</t>
  </si>
  <si>
    <t>615642928791241702</t>
  </si>
  <si>
    <t>13618</t>
  </si>
  <si>
    <t>COLLALTO SABINO</t>
  </si>
  <si>
    <t>616342930540564901</t>
  </si>
  <si>
    <t>745308</t>
  </si>
  <si>
    <t>MOROLO</t>
  </si>
  <si>
    <t>616542930525105801</t>
  </si>
  <si>
    <t>523353</t>
  </si>
  <si>
    <t>ROIATE</t>
  </si>
  <si>
    <t>618842930525478901</t>
  </si>
  <si>
    <t>60068</t>
  </si>
  <si>
    <t>SUPINO</t>
  </si>
  <si>
    <t>619842930518854401</t>
  </si>
  <si>
    <t>11133068</t>
  </si>
  <si>
    <t>CICILIANO</t>
  </si>
  <si>
    <t>623042930474490501</t>
  </si>
  <si>
    <t>11116164</t>
  </si>
  <si>
    <t>MONTOPOLI DI SABINA</t>
  </si>
  <si>
    <t>623942928258542701</t>
  </si>
  <si>
    <t>11303928</t>
  </si>
  <si>
    <t>VILLA LATINA</t>
  </si>
  <si>
    <t>624742930142486002</t>
  </si>
  <si>
    <t>11116291</t>
  </si>
  <si>
    <t>MONTEBUONO</t>
  </si>
  <si>
    <t>626442930541959602</t>
  </si>
  <si>
    <t>718265</t>
  </si>
  <si>
    <t>LENOLA</t>
  </si>
  <si>
    <t>634442928601879102</t>
  </si>
  <si>
    <t>11140521</t>
  </si>
  <si>
    <t>CASTELFORTE</t>
  </si>
  <si>
    <t>635342930546437202</t>
  </si>
  <si>
    <t>18661664</t>
  </si>
  <si>
    <t>U.C. VALLE DELL'OLIO</t>
  </si>
  <si>
    <t>636342930526638701</t>
  </si>
  <si>
    <t>11116386</t>
  </si>
  <si>
    <t>FRASSO SABINO</t>
  </si>
  <si>
    <t>637842928603015501</t>
  </si>
  <si>
    <t>11117540</t>
  </si>
  <si>
    <t>MARTA</t>
  </si>
  <si>
    <t>641442929528823102</t>
  </si>
  <si>
    <t>718214</t>
  </si>
  <si>
    <t>ITRI</t>
  </si>
  <si>
    <t>643742930542962201</t>
  </si>
  <si>
    <t>521910</t>
  </si>
  <si>
    <t>MARINO</t>
  </si>
  <si>
    <t>646442930476673001</t>
  </si>
  <si>
    <t>625838</t>
  </si>
  <si>
    <t>FILACCIANO</t>
  </si>
  <si>
    <t>646442930515735902</t>
  </si>
  <si>
    <t>39697</t>
  </si>
  <si>
    <t>CAPRANICA</t>
  </si>
  <si>
    <t>646742930464184902</t>
  </si>
  <si>
    <t>714964</t>
  </si>
  <si>
    <t>ARDEA</t>
  </si>
  <si>
    <t>648342930463022901</t>
  </si>
  <si>
    <t>716573</t>
  </si>
  <si>
    <t>CASSINO</t>
  </si>
  <si>
    <t>649142930518226402</t>
  </si>
  <si>
    <t>517727</t>
  </si>
  <si>
    <t>COLLEFERRO</t>
  </si>
  <si>
    <t>652642930533782602</t>
  </si>
  <si>
    <t>701576</t>
  </si>
  <si>
    <t>CAPRAROLA</t>
  </si>
  <si>
    <t>652842930529521401</t>
  </si>
  <si>
    <t>61539</t>
  </si>
  <si>
    <t>SGURGOLA</t>
  </si>
  <si>
    <t>656442930472250401</t>
  </si>
  <si>
    <t>506572</t>
  </si>
  <si>
    <t>LADISPOLI</t>
  </si>
  <si>
    <t>656542928592761601</t>
  </si>
  <si>
    <t>11116264</t>
  </si>
  <si>
    <t>ORVINIO</t>
  </si>
  <si>
    <t>657442930477734402</t>
  </si>
  <si>
    <t>11118632</t>
  </si>
  <si>
    <t>TREVI NEL LAZIO</t>
  </si>
  <si>
    <t>669442930474293901</t>
  </si>
  <si>
    <t>11143489</t>
  </si>
  <si>
    <t>ROCCA DI CAVE</t>
  </si>
  <si>
    <t>673742930533903301</t>
  </si>
  <si>
    <t>722863</t>
  </si>
  <si>
    <t>ALBANO LAZIALE</t>
  </si>
  <si>
    <t>676342930012382501</t>
  </si>
  <si>
    <t>10700904</t>
  </si>
  <si>
    <t>CIVITELLA D'AGLIANO</t>
  </si>
  <si>
    <t>685042930523351301</t>
  </si>
  <si>
    <t>11143938</t>
  </si>
  <si>
    <t>GAVIGNANO</t>
  </si>
  <si>
    <t>686242930534114102</t>
  </si>
  <si>
    <t>11116256</t>
  </si>
  <si>
    <t>COLLI SUL VELINO</t>
  </si>
  <si>
    <t>687842930528045202</t>
  </si>
  <si>
    <t>11140664</t>
  </si>
  <si>
    <t>VILLA SANTA LUCIA</t>
  </si>
  <si>
    <t>688542930547601101</t>
  </si>
  <si>
    <t>60707</t>
  </si>
  <si>
    <t>TRIVIGLIANO</t>
  </si>
  <si>
    <t>689842930531065801</t>
  </si>
  <si>
    <t>493297</t>
  </si>
  <si>
    <t>SAN GREGORIO DA SASSOLA</t>
  </si>
  <si>
    <t>693642930542975801</t>
  </si>
  <si>
    <t>11133567</t>
  </si>
  <si>
    <t>ROCCA CANTERANO</t>
  </si>
  <si>
    <t>695142930529650002</t>
  </si>
  <si>
    <t>11116293</t>
  </si>
  <si>
    <t>BORBONA</t>
  </si>
  <si>
    <t>697942930534180601</t>
  </si>
  <si>
    <t>11118578</t>
  </si>
  <si>
    <t>ALVITO</t>
  </si>
  <si>
    <t>699742930529576902</t>
  </si>
  <si>
    <t>569289</t>
  </si>
  <si>
    <t>SAN CESAREO</t>
  </si>
  <si>
    <t>699942930472631801</t>
  </si>
  <si>
    <t>11140487</t>
  </si>
  <si>
    <t>MONTE SAN BIAGIO</t>
  </si>
  <si>
    <t>702142930534562902</t>
  </si>
  <si>
    <t>725910</t>
  </si>
  <si>
    <t>ROCCA PRIORA</t>
  </si>
  <si>
    <t>703642929467003402</t>
  </si>
  <si>
    <t>699971</t>
  </si>
  <si>
    <t>CEPRANO</t>
  </si>
  <si>
    <t>704042930480086002</t>
  </si>
  <si>
    <t>510053</t>
  </si>
  <si>
    <t>TIVOLI</t>
  </si>
  <si>
    <t>704142929091942401</t>
  </si>
  <si>
    <t>32254</t>
  </si>
  <si>
    <t>MONTE ROMANO</t>
  </si>
  <si>
    <t>704842930473832701</t>
  </si>
  <si>
    <t>715792</t>
  </si>
  <si>
    <t>FORMELLO</t>
  </si>
  <si>
    <t>706742930461573101</t>
  </si>
  <si>
    <t>11116165</t>
  </si>
  <si>
    <t>BAGNOREGIO</t>
  </si>
  <si>
    <t>708942930545115602</t>
  </si>
  <si>
    <t>9802</t>
  </si>
  <si>
    <t>POGGIO CATINO</t>
  </si>
  <si>
    <t>709342930467140602</t>
  </si>
  <si>
    <t>703899</t>
  </si>
  <si>
    <t>COMUNITA' MONTANA DELLA SABINA</t>
  </si>
  <si>
    <t>712142930547855301</t>
  </si>
  <si>
    <t>12534467</t>
  </si>
  <si>
    <t>SARACINESCO</t>
  </si>
  <si>
    <t>715642930458588702</t>
  </si>
  <si>
    <t>722405</t>
  </si>
  <si>
    <t>ROCCA D'ARCE</t>
  </si>
  <si>
    <t>715942930462479201</t>
  </si>
  <si>
    <t>60039</t>
  </si>
  <si>
    <t>VICO NEL LAZIO</t>
  </si>
  <si>
    <t>716242930455354902</t>
  </si>
  <si>
    <t>207337</t>
  </si>
  <si>
    <t>VICOVARO</t>
  </si>
  <si>
    <t>717942930545697601</t>
  </si>
  <si>
    <t>11116252</t>
  </si>
  <si>
    <t>MAGLIANO SABINA</t>
  </si>
  <si>
    <t>718042930542813302</t>
  </si>
  <si>
    <t>728053</t>
  </si>
  <si>
    <t>LICENZA</t>
  </si>
  <si>
    <t>719042930532077502</t>
  </si>
  <si>
    <t>11116257</t>
  </si>
  <si>
    <t>CONTIGLIANO</t>
  </si>
  <si>
    <t>719342929575458001</t>
  </si>
  <si>
    <t>53952</t>
  </si>
  <si>
    <t>FONTECHIARI</t>
  </si>
  <si>
    <t>724042930455904601</t>
  </si>
  <si>
    <t>725647</t>
  </si>
  <si>
    <t>FRASCATI</t>
  </si>
  <si>
    <t>727742930458207302</t>
  </si>
  <si>
    <t>716505</t>
  </si>
  <si>
    <t>TERELLE</t>
  </si>
  <si>
    <t>729942930531735002</t>
  </si>
  <si>
    <t>14926</t>
  </si>
  <si>
    <t>BOLSENA</t>
  </si>
  <si>
    <t>731342930509055901</t>
  </si>
  <si>
    <t>11117809</t>
  </si>
  <si>
    <t>CALCATA</t>
  </si>
  <si>
    <t>732342930527132002</t>
  </si>
  <si>
    <t>40449</t>
  </si>
  <si>
    <t>VITORCHIANO</t>
  </si>
  <si>
    <t>734742930076008601</t>
  </si>
  <si>
    <t>11116231</t>
  </si>
  <si>
    <t>LONGONE SABINO</t>
  </si>
  <si>
    <t>739042930473663702</t>
  </si>
  <si>
    <t>725903</t>
  </si>
  <si>
    <t>MONTE PORZIO CATONE</t>
  </si>
  <si>
    <t>746242930463776001</t>
  </si>
  <si>
    <t>11116779</t>
  </si>
  <si>
    <t>CANINO</t>
  </si>
  <si>
    <t>752842930473388502</t>
  </si>
  <si>
    <t>11133534</t>
  </si>
  <si>
    <t>LABICO</t>
  </si>
  <si>
    <t>753242930475495502</t>
  </si>
  <si>
    <t>720313</t>
  </si>
  <si>
    <t>PICINISCO</t>
  </si>
  <si>
    <t>753742930508107502</t>
  </si>
  <si>
    <t>11116265</t>
  </si>
  <si>
    <t>CANTALUPO IN SABINA</t>
  </si>
  <si>
    <t>754242930539056601</t>
  </si>
  <si>
    <t>703858</t>
  </si>
  <si>
    <t>SERRONE</t>
  </si>
  <si>
    <t>759442930475081701</t>
  </si>
  <si>
    <t>11116277</t>
  </si>
  <si>
    <t>MONTASOLA</t>
  </si>
  <si>
    <t>766942930533452502</t>
  </si>
  <si>
    <t>727892</t>
  </si>
  <si>
    <t>AFFILE</t>
  </si>
  <si>
    <t>771242930517918102</t>
  </si>
  <si>
    <t>527613</t>
  </si>
  <si>
    <t>CASTELNUOVO DI PORTO</t>
  </si>
  <si>
    <t>772042930518296002</t>
  </si>
  <si>
    <t>62179</t>
  </si>
  <si>
    <t>ARCE</t>
  </si>
  <si>
    <t>775042930549875901</t>
  </si>
  <si>
    <t>495693</t>
  </si>
  <si>
    <t>VALMONTONE</t>
  </si>
  <si>
    <t>775242930477103701</t>
  </si>
  <si>
    <t>11946</t>
  </si>
  <si>
    <t>CORI</t>
  </si>
  <si>
    <t>775742930469338602</t>
  </si>
  <si>
    <t>16118</t>
  </si>
  <si>
    <t>SELCI</t>
  </si>
  <si>
    <t>781842930478569102</t>
  </si>
  <si>
    <t>32430</t>
  </si>
  <si>
    <t>VETRALLA</t>
  </si>
  <si>
    <t>783942930449037902</t>
  </si>
  <si>
    <t>523534</t>
  </si>
  <si>
    <t>SANTA MARINELLA</t>
  </si>
  <si>
    <t>784642930470907901</t>
  </si>
  <si>
    <t>20168106</t>
  </si>
  <si>
    <t>U.C. DELLA SABINA ROMANA</t>
  </si>
  <si>
    <t>785342930474536401</t>
  </si>
  <si>
    <t>728199</t>
  </si>
  <si>
    <t>MONTORIO ROMANO</t>
  </si>
  <si>
    <t>785642930532277002</t>
  </si>
  <si>
    <t>20774</t>
  </si>
  <si>
    <t>VENTOTENE</t>
  </si>
  <si>
    <t>788842930457949001</t>
  </si>
  <si>
    <t>11117558</t>
  </si>
  <si>
    <t>TESSENNANO</t>
  </si>
  <si>
    <t>791242930473795302</t>
  </si>
  <si>
    <t>722018</t>
  </si>
  <si>
    <t>SANTOPADRE</t>
  </si>
  <si>
    <t>792042930459871802</t>
  </si>
  <si>
    <t>701675</t>
  </si>
  <si>
    <t>CISTERNA DI LATINA</t>
  </si>
  <si>
    <t>792142930523805202</t>
  </si>
  <si>
    <t>489004</t>
  </si>
  <si>
    <t>MONTELIBRETTI</t>
  </si>
  <si>
    <t>792842930467113002</t>
  </si>
  <si>
    <t>11138482</t>
  </si>
  <si>
    <t>COMUNITA' MONTANA DEL VELINO VI ZONA</t>
  </si>
  <si>
    <t>793542930515407802</t>
  </si>
  <si>
    <t>11117585</t>
  </si>
  <si>
    <t>CANEPINA</t>
  </si>
  <si>
    <t>793842930479910501</t>
  </si>
  <si>
    <t>12442</t>
  </si>
  <si>
    <t>RIVODUTRI</t>
  </si>
  <si>
    <t>795742927975326001</t>
  </si>
  <si>
    <t>517732</t>
  </si>
  <si>
    <t>BELLEGRA</t>
  </si>
  <si>
    <t>796142930476360402</t>
  </si>
  <si>
    <t>717350</t>
  </si>
  <si>
    <t>PONTECORVO</t>
  </si>
  <si>
    <t>798742930289645702</t>
  </si>
  <si>
    <t>718317</t>
  </si>
  <si>
    <t>MINTURNO</t>
  </si>
  <si>
    <t>798842930529034001</t>
  </si>
  <si>
    <t>11116138</t>
  </si>
  <si>
    <t>ROCCANTICA</t>
  </si>
  <si>
    <t>803742930445520301</t>
  </si>
  <si>
    <t>715206</t>
  </si>
  <si>
    <t>MONTEROTONDO</t>
  </si>
  <si>
    <t>804342928210622202</t>
  </si>
  <si>
    <t>11140241</t>
  </si>
  <si>
    <t>ACQUAFONDATA</t>
  </si>
  <si>
    <t>809942929321324301</t>
  </si>
  <si>
    <t>11136256</t>
  </si>
  <si>
    <t>FARNESE</t>
  </si>
  <si>
    <t>809942930526801502</t>
  </si>
  <si>
    <t>11117495</t>
  </si>
  <si>
    <t>VEJANO</t>
  </si>
  <si>
    <t>814742930509403102</t>
  </si>
  <si>
    <t>9440</t>
  </si>
  <si>
    <t>CANTALICE</t>
  </si>
  <si>
    <t>817942929800191402</t>
  </si>
  <si>
    <t>521807</t>
  </si>
  <si>
    <t>MANZIANA</t>
  </si>
  <si>
    <t>819642930550470702</t>
  </si>
  <si>
    <t>727421</t>
  </si>
  <si>
    <t>ZAGAROLO</t>
  </si>
  <si>
    <t>825442930516566802</t>
  </si>
  <si>
    <t>44345</t>
  </si>
  <si>
    <t>FALERIA</t>
  </si>
  <si>
    <t>825642930475638602</t>
  </si>
  <si>
    <t>510321</t>
  </si>
  <si>
    <t>CIVITAVECCHIA</t>
  </si>
  <si>
    <t>826142928119230302</t>
  </si>
  <si>
    <t>15639</t>
  </si>
  <si>
    <t>CASTELNUOVO DI FARFA</t>
  </si>
  <si>
    <t>827042930522281002</t>
  </si>
  <si>
    <t>720274</t>
  </si>
  <si>
    <t>CASALVIERI</t>
  </si>
  <si>
    <t>828442930476132101</t>
  </si>
  <si>
    <t>11116294</t>
  </si>
  <si>
    <t>PAGANICO SABINO</t>
  </si>
  <si>
    <t>832742930459978602</t>
  </si>
  <si>
    <t>10557</t>
  </si>
  <si>
    <t>835042930480274002</t>
  </si>
  <si>
    <t>718207</t>
  </si>
  <si>
    <t>SPIGNO SATURNIA</t>
  </si>
  <si>
    <t>837942928676524701</t>
  </si>
  <si>
    <t>11133430</t>
  </si>
  <si>
    <t>CASAPE</t>
  </si>
  <si>
    <t>843242930477410301</t>
  </si>
  <si>
    <t>18660392</t>
  </si>
  <si>
    <t>U.C. DELLA BASSA SABINA</t>
  </si>
  <si>
    <t>843642930529697002</t>
  </si>
  <si>
    <t>702093</t>
  </si>
  <si>
    <t>BLERA</t>
  </si>
  <si>
    <t>845142930544417302</t>
  </si>
  <si>
    <t>11140501</t>
  </si>
  <si>
    <t>PICO</t>
  </si>
  <si>
    <t>845542930518553602</t>
  </si>
  <si>
    <t>482653</t>
  </si>
  <si>
    <t>CERVETERI</t>
  </si>
  <si>
    <t>847342928979715101</t>
  </si>
  <si>
    <t>11143631</t>
  </si>
  <si>
    <t>CERVARA DI ROMA</t>
  </si>
  <si>
    <t>849342930509788702</t>
  </si>
  <si>
    <t>727962</t>
  </si>
  <si>
    <t>ANTICOLI CORRADO</t>
  </si>
  <si>
    <t>861342930510892602</t>
  </si>
  <si>
    <t>727988</t>
  </si>
  <si>
    <t>AGOSTA</t>
  </si>
  <si>
    <t>864342930530677902</t>
  </si>
  <si>
    <t>702290</t>
  </si>
  <si>
    <t>BASSANO ROMANO</t>
  </si>
  <si>
    <t>865042930541381902</t>
  </si>
  <si>
    <t>704514</t>
  </si>
  <si>
    <t>COMUNITA' MONTANA MONTI ERNICI</t>
  </si>
  <si>
    <t>872542930526772802</t>
  </si>
  <si>
    <t>489013</t>
  </si>
  <si>
    <t>NEROLA</t>
  </si>
  <si>
    <t>873042930475504502</t>
  </si>
  <si>
    <t>716563</t>
  </si>
  <si>
    <t>PIEDIMONTE SAN GERMANO</t>
  </si>
  <si>
    <t>875542930476089902</t>
  </si>
  <si>
    <t>12446</t>
  </si>
  <si>
    <t>POGGIO BUSTONE</t>
  </si>
  <si>
    <t>876242930517852801</t>
  </si>
  <si>
    <t>200029</t>
  </si>
  <si>
    <t>CASTEL MADAMA</t>
  </si>
  <si>
    <t>876242930524959801</t>
  </si>
  <si>
    <t>517532</t>
  </si>
  <si>
    <t>PISONIANO</t>
  </si>
  <si>
    <t>878742930461545401</t>
  </si>
  <si>
    <t>727898</t>
  </si>
  <si>
    <t>CANTERANO</t>
  </si>
  <si>
    <t>879142930545722802</t>
  </si>
  <si>
    <t>55202</t>
  </si>
  <si>
    <t>PATRICA</t>
  </si>
  <si>
    <t>881542930448893901</t>
  </si>
  <si>
    <t>50660</t>
  </si>
  <si>
    <t>883042930533976102</t>
  </si>
  <si>
    <t>28100</t>
  </si>
  <si>
    <t>TUSCANIA</t>
  </si>
  <si>
    <t>883342928845045702</t>
  </si>
  <si>
    <t>11117577</t>
  </si>
  <si>
    <t>CASTEL SANT'ELIA</t>
  </si>
  <si>
    <t>887142927963846701</t>
  </si>
  <si>
    <t>11143644</t>
  </si>
  <si>
    <t>MANDELA</t>
  </si>
  <si>
    <t>891142930526397302</t>
  </si>
  <si>
    <t>13023</t>
  </si>
  <si>
    <t>LEONESSA</t>
  </si>
  <si>
    <t>896142930453359302</t>
  </si>
  <si>
    <t>12538776</t>
  </si>
  <si>
    <t>ROCCAGORGA</t>
  </si>
  <si>
    <t>896842930460665702</t>
  </si>
  <si>
    <t>11136298</t>
  </si>
  <si>
    <t>CASTIGLIONE IN TEVERINA</t>
  </si>
  <si>
    <t>898642930525899401</t>
  </si>
  <si>
    <t>702308</t>
  </si>
  <si>
    <t>SONNINO</t>
  </si>
  <si>
    <t>899742929012951802</t>
  </si>
  <si>
    <t>4753</t>
  </si>
  <si>
    <t>CIVITA CASTELLANA</t>
  </si>
  <si>
    <t>899742930519645701</t>
  </si>
  <si>
    <t>713944</t>
  </si>
  <si>
    <t>ANGUILLARA SABAZIA</t>
  </si>
  <si>
    <t>903442930548377401</t>
  </si>
  <si>
    <t>21617374</t>
  </si>
  <si>
    <t>UNIONE VALLE DEL GIOVENZANO</t>
  </si>
  <si>
    <t>906142930467844802</t>
  </si>
  <si>
    <t>718164</t>
  </si>
  <si>
    <t>PIGNATARO INTERAMNA</t>
  </si>
  <si>
    <t>907442930509708802</t>
  </si>
  <si>
    <t>11243</t>
  </si>
  <si>
    <t>ANTRODOCO</t>
  </si>
  <si>
    <t>911442930448484202</t>
  </si>
  <si>
    <t>46375</t>
  </si>
  <si>
    <t>TERRACINA</t>
  </si>
  <si>
    <t>912142928726384801</t>
  </si>
  <si>
    <t>717364</t>
  </si>
  <si>
    <t>AQUINO</t>
  </si>
  <si>
    <t>912542929861386501</t>
  </si>
  <si>
    <t>11116267</t>
  </si>
  <si>
    <t>GRECCIO</t>
  </si>
  <si>
    <t>914642930476804802</t>
  </si>
  <si>
    <t>57099</t>
  </si>
  <si>
    <t>FILETTINO</t>
  </si>
  <si>
    <t>916142930544186502</t>
  </si>
  <si>
    <t>11320609</t>
  </si>
  <si>
    <t>SETTEFRATI</t>
  </si>
  <si>
    <t>924042930545163801</t>
  </si>
  <si>
    <t>715582</t>
  </si>
  <si>
    <t>TREVIGNANO ROMANO</t>
  </si>
  <si>
    <t>924442930537866702</t>
  </si>
  <si>
    <t>716542</t>
  </si>
  <si>
    <t>SANT'ANDREA DEL GARIGLIANO</t>
  </si>
  <si>
    <t>925542930542927902</t>
  </si>
  <si>
    <t>53206</t>
  </si>
  <si>
    <t>VALLECORSA</t>
  </si>
  <si>
    <t>928742929613586801</t>
  </si>
  <si>
    <t>9928</t>
  </si>
  <si>
    <t>PETRELLA SALTO</t>
  </si>
  <si>
    <t>928842930532139901</t>
  </si>
  <si>
    <t>800000047</t>
  </si>
  <si>
    <t>932742930455556601</t>
  </si>
  <si>
    <t>514135</t>
  </si>
  <si>
    <t>CIAMPINO</t>
  </si>
  <si>
    <t>939342930473934202</t>
  </si>
  <si>
    <t>47057</t>
  </si>
  <si>
    <t>MAENZA</t>
  </si>
  <si>
    <t>939442930452957201</t>
  </si>
  <si>
    <t>11116384</t>
  </si>
  <si>
    <t>SCANDRIGLIA</t>
  </si>
  <si>
    <t>941142930534431501</t>
  </si>
  <si>
    <t>54769</t>
  </si>
  <si>
    <t>AMASENO</t>
  </si>
  <si>
    <t>943942930469862802</t>
  </si>
  <si>
    <t>18995024</t>
  </si>
  <si>
    <t>U.C. DELL'ALTA SABINA</t>
  </si>
  <si>
    <t>944142930542121701</t>
  </si>
  <si>
    <t>727907</t>
  </si>
  <si>
    <t>MARANO EQUO</t>
  </si>
  <si>
    <t>946942930530661002</t>
  </si>
  <si>
    <t>11136410</t>
  </si>
  <si>
    <t>BASSANO IN TEVERINA</t>
  </si>
  <si>
    <t>946942930537237702</t>
  </si>
  <si>
    <t>11141066</t>
  </si>
  <si>
    <t>VICALVI</t>
  </si>
  <si>
    <t>948442928758016001</t>
  </si>
  <si>
    <t>11137892</t>
  </si>
  <si>
    <t>GROTTE DI CASTRO</t>
  </si>
  <si>
    <t>953442930515440001</t>
  </si>
  <si>
    <t>514365</t>
  </si>
  <si>
    <t>GUIDONIA MONTECELIO</t>
  </si>
  <si>
    <t>953542930454383101</t>
  </si>
  <si>
    <t>11143693</t>
  </si>
  <si>
    <t>PERCILE</t>
  </si>
  <si>
    <t>954242929843369301</t>
  </si>
  <si>
    <t>12532227</t>
  </si>
  <si>
    <t>CASTRO DEI VOLSCI</t>
  </si>
  <si>
    <t>959042930539791802</t>
  </si>
  <si>
    <t>19709072</t>
  </si>
  <si>
    <t>UNIONE DI COMUNI CINQUECITTA'</t>
  </si>
  <si>
    <t>963442928683947202</t>
  </si>
  <si>
    <t>727395</t>
  </si>
  <si>
    <t>CAPRANICA PRENESTINA</t>
  </si>
  <si>
    <t>963642930509821701</t>
  </si>
  <si>
    <t>722154</t>
  </si>
  <si>
    <t>ANZIO</t>
  </si>
  <si>
    <t>963742930449124201</t>
  </si>
  <si>
    <t>11136420</t>
  </si>
  <si>
    <t>ROCCA MASSIMA</t>
  </si>
  <si>
    <t>969342930533498502</t>
  </si>
  <si>
    <t>706533</t>
  </si>
  <si>
    <t>BARBARANO ROMANO</t>
  </si>
  <si>
    <t>978042930534141902</t>
  </si>
  <si>
    <t>522769</t>
  </si>
  <si>
    <t>ARCINAZZO ROMANO</t>
  </si>
  <si>
    <t>985742930534538501</t>
  </si>
  <si>
    <t>11562</t>
  </si>
  <si>
    <t>ANAGNI</t>
  </si>
  <si>
    <t>986042930008347601</t>
  </si>
  <si>
    <t>59673</t>
  </si>
  <si>
    <t>PASTENA</t>
  </si>
  <si>
    <t>987542930462842201</t>
  </si>
  <si>
    <t>6686</t>
  </si>
  <si>
    <t>CONCERVIANO</t>
  </si>
  <si>
    <t>988542930526469502</t>
  </si>
  <si>
    <t>11116374</t>
  </si>
  <si>
    <t>MONTENERO SABINO</t>
  </si>
  <si>
    <t>989942930456260802</t>
  </si>
  <si>
    <t>41530</t>
  </si>
  <si>
    <t>FUMONE</t>
  </si>
  <si>
    <t>989942930539917301</t>
  </si>
  <si>
    <t>19693458</t>
  </si>
  <si>
    <t>U.C. VALLE USTICA</t>
  </si>
  <si>
    <t>993042930510029501</t>
  </si>
  <si>
    <t>727958</t>
  </si>
  <si>
    <t>ARSOLI</t>
  </si>
  <si>
    <t>997542930480726001</t>
  </si>
  <si>
    <t>11142027</t>
  </si>
  <si>
    <t>TOLFA</t>
  </si>
  <si>
    <t>COMPARTO</t>
  </si>
  <si>
    <t>COMUNI</t>
  </si>
  <si>
    <t>UNIONI DI COMUNI</t>
  </si>
  <si>
    <t>Assegnazioni da fondone 2020 (netto quota agevolazioni Tari)</t>
  </si>
  <si>
    <t>Perdite  entrate 2020 da certificazione (netto Soggiorno, ristori IMU-OSP, agevolazioni Tari)</t>
  </si>
  <si>
    <t>Avanzo netto fondone 2020 (comprende maggiori/ minori spese)</t>
  </si>
  <si>
    <t>ACCONTO 2021 con clausola quota minima 200 euro</t>
  </si>
  <si>
    <t>Saldo 2021 quota disavanzi 2020</t>
  </si>
  <si>
    <t>Saldo 2021 quota Add.le IRPEF</t>
  </si>
  <si>
    <t>Saldo 2021 quota ristoro residuo</t>
  </si>
  <si>
    <t>SALDO 2021
(CSC 14lug)</t>
  </si>
  <si>
    <t>Totale fondone 2021</t>
  </si>
  <si>
    <t>Totale risorse certificazioe/ fondone 2021</t>
  </si>
  <si>
    <t>Stima fabbisogno 2021 (comprese soglie minime, quote intangibili e eventuale integrazione a salvaguardia)</t>
  </si>
  <si>
    <t>Test coerenza (risorse - fabbisogno &gt; 0)</t>
  </si>
  <si>
    <t>IMU 2021 (Art. 177, co. 2, DL 34/2020)</t>
  </si>
  <si>
    <t>Riepilogo saldo Fondone 2021</t>
  </si>
  <si>
    <t>Comuni e forme associative della regione</t>
  </si>
  <si>
    <t>Totale nazionale</t>
  </si>
  <si>
    <t>Totale gruppo</t>
  </si>
  <si>
    <t>9=6+7+8</t>
  </si>
  <si>
    <t>10=5+9</t>
  </si>
  <si>
    <t>13=11-12</t>
  </si>
  <si>
    <t>Stima minori entrate nette 2021</t>
  </si>
  <si>
    <t>IMU 2020 
definita nel 2021 (2a rata 2020 articoli 9 e 9-bis, DL 137/2020)</t>
  </si>
  <si>
    <t>Riepilogo assegnazioni fondone/certificazione 2020-2021</t>
  </si>
  <si>
    <t>Comune di</t>
  </si>
  <si>
    <t>pop</t>
  </si>
  <si>
    <t>ab.</t>
  </si>
  <si>
    <t>Eventuali rettifiche alla certificazione 2020</t>
  </si>
  <si>
    <t>in €/ab</t>
  </si>
  <si>
    <t>Dichiarato</t>
  </si>
  <si>
    <t>Rettificato</t>
  </si>
  <si>
    <t>differenza (segno + : peggioramento del saldo)</t>
  </si>
  <si>
    <t xml:space="preserve">Minori spese da FCDE </t>
  </si>
  <si>
    <t>Minori spese diverse</t>
  </si>
  <si>
    <t>Totale risorse certificazioe/fondone 2021</t>
  </si>
  <si>
    <r>
      <t xml:space="preserve">Test risorse 2021 
(risorse disponibili </t>
    </r>
    <r>
      <rPr>
        <sz val="10"/>
        <color theme="1"/>
        <rFont val="Arial Narrow"/>
        <family val="2"/>
      </rPr>
      <t>meno</t>
    </r>
    <r>
      <rPr>
        <i/>
        <sz val="10"/>
        <color theme="1"/>
        <rFont val="Arial Narrow"/>
        <family val="2"/>
      </rPr>
      <t xml:space="preserve"> fabbisogno stimato)</t>
    </r>
  </si>
  <si>
    <t>Altre assegnazioni 2021</t>
  </si>
  <si>
    <t>A</t>
  </si>
  <si>
    <t>B</t>
  </si>
  <si>
    <t>C</t>
  </si>
  <si>
    <t>D</t>
  </si>
  <si>
    <t>E</t>
  </si>
  <si>
    <t>Totale altre assegnazioni</t>
  </si>
  <si>
    <t>Ristoro soggiorno 2021 
(1a quota 250 mln.- CSC 22 giu)</t>
  </si>
  <si>
    <t>Fondo solidarietà alimentare allargato 2021</t>
  </si>
  <si>
    <t>Canone unico 2021 
(proiezione annua)</t>
  </si>
  <si>
    <t>Agevolazioni Tari non domestiche</t>
  </si>
  <si>
    <t>Minori spese 2020 "COVID-19" (d) (originale, con rettifica BZ)</t>
  </si>
  <si>
    <t>Minori spese 2020 "COVID-19" (d) rettificate</t>
  </si>
  <si>
    <t>di cui FCDE (da rettificare)</t>
  </si>
  <si>
    <t>di cui FCDE rettificate</t>
  </si>
  <si>
    <t>diff FCDE</t>
  </si>
  <si>
    <t>Minori spese diverse da certificazione</t>
  </si>
  <si>
    <t>Minori spese diverse rettificate</t>
  </si>
  <si>
    <t>diff altre minori spese</t>
  </si>
  <si>
    <t>Saldo complessivo netto 2020 (solo avanzi da fondone)</t>
  </si>
  <si>
    <t>Saldo netto da certificazione</t>
  </si>
  <si>
    <t>diff saldo netto</t>
  </si>
  <si>
    <t>diff minori entrate</t>
  </si>
  <si>
    <t>MINORI entrate 2020 nette NO REVISIONI</t>
  </si>
  <si>
    <t>Minori entrate (netto Soggiorno, ristori IMU-OSP, agevolazioni Tari)</t>
  </si>
  <si>
    <t>Saldo netto fondone 2020
(comprese minori/maggiori spese e rettifiche)</t>
  </si>
  <si>
    <t>Perdita netta finale 2020</t>
  </si>
  <si>
    <t>Assegnazioni da fondone 2020 
(netto agevolazioni Tari )</t>
  </si>
  <si>
    <t>Acconto 2021</t>
  </si>
  <si>
    <t>Saldo 2021 (CSC 14 luglio)</t>
  </si>
  <si>
    <t>Agevolazioni TARI non domestiche</t>
  </si>
  <si>
    <t>Fondo solidarietà alimentare allargato</t>
  </si>
  <si>
    <t>Ristoro Soggiorno 2021 (1a quota 250 mln.)</t>
  </si>
  <si>
    <t>OSP pubblici eserczi/ambulanti (proiezione annua)</t>
  </si>
  <si>
    <t>Totale rettifiche con effetto sul saldo netto 2020</t>
  </si>
  <si>
    <t>IMU, compresa quota 2020 residua</t>
  </si>
  <si>
    <t>SEZIONE 1 - sintesi riparto fondone 2021</t>
  </si>
  <si>
    <t>SEZIONE 2 - altre assegnazioni 2021</t>
  </si>
  <si>
    <t>SEZIONE 3 - rettifiche al saldo netto 2020</t>
  </si>
  <si>
    <t>E1</t>
  </si>
  <si>
    <t>E2</t>
  </si>
  <si>
    <t>F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</si>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</sst>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0.0%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 Narrow"/>
      <family val="2"/>
    </font>
    <font>
      <b/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theme="8"/>
      </patternFill>
    </fill>
    <fill>
      <patternFill patternType="solid">
        <fgColor theme="4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9" tint="0.39994506668294322"/>
      </left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9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9" tint="0.39994506668294322"/>
      </left>
      <right/>
      <top/>
      <bottom style="thin">
        <color theme="4" tint="0.39997558519241921"/>
      </bottom>
      <diagonal/>
    </border>
    <border>
      <left style="thick">
        <color theme="9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6" tint="0.39994506668294322"/>
      </left>
      <right/>
      <top/>
      <bottom/>
      <diagonal/>
    </border>
    <border>
      <left style="thick">
        <color theme="6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6" tint="0.39994506668294322"/>
      </left>
      <right/>
      <top/>
      <bottom style="thin">
        <color theme="4" tint="0.39997558519241921"/>
      </bottom>
      <diagonal/>
    </border>
    <border>
      <left style="thick">
        <color theme="6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 style="thin">
        <color theme="0"/>
      </right>
      <top/>
      <bottom style="thick">
        <color theme="0"/>
      </bottom>
      <diagonal/>
    </border>
    <border>
      <left style="medium">
        <color theme="3" tint="0.39994506668294322"/>
      </left>
      <right/>
      <top/>
      <bottom style="thin">
        <color theme="4" tint="0.39997558519241921"/>
      </bottom>
      <diagonal/>
    </border>
    <border>
      <left style="medium">
        <color theme="3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ck">
        <color theme="6" tint="0.39994506668294322"/>
      </right>
      <top/>
      <bottom/>
      <diagonal/>
    </border>
    <border>
      <left style="thick">
        <color theme="9" tint="0.39994506668294322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3" fontId="1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3" fontId="14" fillId="0" borderId="7" xfId="0" applyNumberFormat="1" applyFont="1" applyFill="1" applyBorder="1" applyAlignment="1">
      <alignment horizontal="right" vertical="center" indent="1"/>
    </xf>
    <xf numFmtId="0" fontId="14" fillId="0" borderId="6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3" fontId="14" fillId="0" borderId="6" xfId="0" applyNumberFormat="1" applyFont="1" applyFill="1" applyBorder="1" applyAlignment="1">
      <alignment horizontal="right" vertical="center" indent="1"/>
    </xf>
    <xf numFmtId="3" fontId="14" fillId="0" borderId="6" xfId="0" applyNumberFormat="1" applyFont="1" applyFill="1" applyBorder="1" applyAlignment="1">
      <alignment horizontal="right" indent="1"/>
    </xf>
    <xf numFmtId="3" fontId="14" fillId="0" borderId="8" xfId="0" applyNumberFormat="1" applyFont="1" applyFill="1" applyBorder="1" applyAlignment="1">
      <alignment horizontal="right" vertical="center" indent="1"/>
    </xf>
    <xf numFmtId="3" fontId="15" fillId="0" borderId="6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4" fillId="0" borderId="9" xfId="0" applyNumberFormat="1" applyFont="1" applyFill="1" applyBorder="1" applyAlignment="1">
      <alignment horizontal="right" indent="1"/>
    </xf>
    <xf numFmtId="3" fontId="7" fillId="3" borderId="4" xfId="0" applyNumberFormat="1" applyFont="1" applyFill="1" applyBorder="1" applyAlignment="1">
      <alignment horizontal="right" vertical="center" wrapText="1" indent="1"/>
    </xf>
    <xf numFmtId="3" fontId="7" fillId="4" borderId="4" xfId="0" applyNumberFormat="1" applyFont="1" applyFill="1" applyBorder="1" applyAlignment="1">
      <alignment horizontal="right" vertical="center" wrapText="1" indent="1"/>
    </xf>
    <xf numFmtId="0" fontId="16" fillId="0" borderId="0" xfId="3"/>
    <xf numFmtId="0" fontId="16" fillId="0" borderId="0" xfId="3" applyAlignment="1">
      <alignment horizontal="left"/>
    </xf>
    <xf numFmtId="0" fontId="16" fillId="0" borderId="17" xfId="3" applyBorder="1"/>
    <xf numFmtId="0" fontId="17" fillId="5" borderId="18" xfId="3" applyFont="1" applyFill="1" applyBorder="1" applyAlignment="1">
      <alignment horizontal="left"/>
    </xf>
    <xf numFmtId="0" fontId="18" fillId="0" borderId="17" xfId="3" applyFont="1" applyBorder="1" applyAlignment="1">
      <alignment horizontal="right"/>
    </xf>
    <xf numFmtId="164" fontId="18" fillId="0" borderId="17" xfId="1" applyNumberFormat="1" applyFont="1" applyBorder="1" applyAlignment="1">
      <alignment horizontal="right"/>
    </xf>
    <xf numFmtId="0" fontId="18" fillId="0" borderId="17" xfId="3" applyFont="1" applyBorder="1"/>
    <xf numFmtId="0" fontId="18" fillId="0" borderId="0" xfId="3" applyFont="1"/>
    <xf numFmtId="3" fontId="17" fillId="0" borderId="17" xfId="0" applyNumberFormat="1" applyFont="1" applyBorder="1"/>
    <xf numFmtId="3" fontId="19" fillId="0" borderId="17" xfId="0" applyNumberFormat="1" applyFont="1" applyBorder="1"/>
    <xf numFmtId="0" fontId="20" fillId="0" borderId="17" xfId="3" applyFont="1" applyBorder="1"/>
    <xf numFmtId="165" fontId="21" fillId="0" borderId="17" xfId="4" applyNumberFormat="1" applyFont="1" applyBorder="1" applyAlignment="1">
      <alignment horizontal="center"/>
    </xf>
    <xf numFmtId="0" fontId="20" fillId="0" borderId="0" xfId="3" applyFont="1"/>
    <xf numFmtId="3" fontId="19" fillId="0" borderId="19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 wrapText="1"/>
    </xf>
    <xf numFmtId="0" fontId="16" fillId="0" borderId="0" xfId="3" applyAlignment="1">
      <alignment horizontal="center" vertical="center"/>
    </xf>
    <xf numFmtId="0" fontId="23" fillId="0" borderId="19" xfId="3" applyFont="1" applyBorder="1" applyAlignment="1">
      <alignment vertical="center"/>
    </xf>
    <xf numFmtId="0" fontId="20" fillId="0" borderId="19" xfId="3" applyFont="1" applyBorder="1" applyAlignment="1">
      <alignment horizontal="right" vertical="center" wrapText="1"/>
    </xf>
    <xf numFmtId="164" fontId="20" fillId="0" borderId="0" xfId="3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4" applyNumberFormat="1" applyFont="1" applyAlignment="1">
      <alignment vertical="center"/>
    </xf>
    <xf numFmtId="3" fontId="21" fillId="0" borderId="0" xfId="0" applyNumberFormat="1" applyFont="1"/>
    <xf numFmtId="0" fontId="23" fillId="0" borderId="20" xfId="3" applyFont="1" applyBorder="1" applyAlignment="1">
      <alignment vertical="center"/>
    </xf>
    <xf numFmtId="0" fontId="20" fillId="0" borderId="20" xfId="3" applyFont="1" applyBorder="1" applyAlignment="1">
      <alignment horizontal="right" vertical="center"/>
    </xf>
    <xf numFmtId="0" fontId="20" fillId="0" borderId="20" xfId="3" applyFont="1" applyBorder="1" applyAlignment="1">
      <alignment horizontal="right" wrapText="1"/>
    </xf>
    <xf numFmtId="0" fontId="20" fillId="0" borderId="20" xfId="3" applyFont="1" applyBorder="1"/>
    <xf numFmtId="0" fontId="23" fillId="0" borderId="20" xfId="3" applyFont="1" applyBorder="1"/>
    <xf numFmtId="3" fontId="16" fillId="0" borderId="0" xfId="3" applyNumberFormat="1"/>
    <xf numFmtId="164" fontId="21" fillId="0" borderId="0" xfId="3" applyNumberFormat="1" applyFont="1" applyAlignment="1">
      <alignment horizontal="center" vertical="center"/>
    </xf>
    <xf numFmtId="166" fontId="16" fillId="0" borderId="0" xfId="2" applyNumberFormat="1" applyFont="1"/>
    <xf numFmtId="166" fontId="16" fillId="0" borderId="0" xfId="3" applyNumberFormat="1"/>
    <xf numFmtId="0" fontId="23" fillId="0" borderId="21" xfId="3" applyFont="1" applyBorder="1" applyAlignment="1">
      <alignment vertical="center"/>
    </xf>
    <xf numFmtId="0" fontId="18" fillId="0" borderId="21" xfId="3" applyFont="1" applyBorder="1" applyAlignment="1">
      <alignment horizontal="right" wrapText="1"/>
    </xf>
    <xf numFmtId="0" fontId="20" fillId="0" borderId="21" xfId="3" applyFont="1" applyBorder="1"/>
    <xf numFmtId="0" fontId="23" fillId="0" borderId="22" xfId="3" applyFont="1" applyBorder="1" applyAlignment="1">
      <alignment vertical="center"/>
    </xf>
    <xf numFmtId="3" fontId="17" fillId="0" borderId="22" xfId="0" applyNumberFormat="1" applyFont="1" applyBorder="1"/>
    <xf numFmtId="0" fontId="23" fillId="0" borderId="19" xfId="3" applyFont="1" applyBorder="1" applyAlignment="1">
      <alignment horizontal="center"/>
    </xf>
    <xf numFmtId="0" fontId="20" fillId="0" borderId="19" xfId="3" applyFont="1" applyBorder="1"/>
    <xf numFmtId="0" fontId="23" fillId="0" borderId="20" xfId="3" applyFont="1" applyBorder="1" applyAlignment="1">
      <alignment horizontal="center"/>
    </xf>
    <xf numFmtId="0" fontId="23" fillId="0" borderId="21" xfId="3" applyFont="1" applyBorder="1" applyAlignment="1">
      <alignment horizontal="center"/>
    </xf>
    <xf numFmtId="0" fontId="23" fillId="0" borderId="22" xfId="3" applyFont="1" applyBorder="1"/>
    <xf numFmtId="0" fontId="21" fillId="0" borderId="22" xfId="3" applyFont="1" applyBorder="1"/>
    <xf numFmtId="3" fontId="20" fillId="0" borderId="19" xfId="3" applyNumberFormat="1" applyFont="1" applyBorder="1" applyAlignment="1">
      <alignment horizontal="right" indent="1"/>
    </xf>
    <xf numFmtId="3" fontId="20" fillId="0" borderId="20" xfId="3" applyNumberFormat="1" applyFont="1" applyBorder="1" applyAlignment="1">
      <alignment horizontal="right" indent="1"/>
    </xf>
    <xf numFmtId="3" fontId="20" fillId="0" borderId="20" xfId="4" applyNumberFormat="1" applyFont="1" applyBorder="1" applyAlignment="1">
      <alignment horizontal="right" vertical="center" indent="1"/>
    </xf>
    <xf numFmtId="3" fontId="20" fillId="0" borderId="21" xfId="3" applyNumberFormat="1" applyFont="1" applyBorder="1" applyAlignment="1">
      <alignment horizontal="right" indent="1"/>
    </xf>
    <xf numFmtId="3" fontId="21" fillId="0" borderId="22" xfId="3" applyNumberFormat="1" applyFont="1" applyBorder="1" applyAlignment="1">
      <alignment horizontal="right" indent="1"/>
    </xf>
    <xf numFmtId="164" fontId="4" fillId="0" borderId="0" xfId="1" applyNumberFormat="1" applyFont="1" applyFill="1"/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wrapText="1"/>
    </xf>
    <xf numFmtId="3" fontId="21" fillId="0" borderId="23" xfId="0" applyNumberFormat="1" applyFont="1" applyBorder="1"/>
    <xf numFmtId="3" fontId="24" fillId="0" borderId="23" xfId="0" applyNumberFormat="1" applyFont="1" applyBorder="1"/>
    <xf numFmtId="3" fontId="18" fillId="0" borderId="1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3" fontId="20" fillId="0" borderId="19" xfId="4" applyNumberFormat="1" applyFont="1" applyBorder="1" applyAlignment="1">
      <alignment horizontal="right" vertical="center" indent="1"/>
    </xf>
    <xf numFmtId="3" fontId="20" fillId="0" borderId="19" xfId="3" applyNumberFormat="1" applyFont="1" applyBorder="1" applyAlignment="1">
      <alignment horizontal="right" vertical="center" indent="1"/>
    </xf>
    <xf numFmtId="3" fontId="18" fillId="0" borderId="20" xfId="4" applyNumberFormat="1" applyFont="1" applyBorder="1" applyAlignment="1">
      <alignment horizontal="right" vertical="center" indent="1"/>
    </xf>
    <xf numFmtId="3" fontId="24" fillId="0" borderId="20" xfId="4" applyNumberFormat="1" applyFont="1" applyBorder="1" applyAlignment="1">
      <alignment horizontal="right" vertical="center" indent="1"/>
    </xf>
    <xf numFmtId="3" fontId="20" fillId="0" borderId="21" xfId="3" applyNumberFormat="1" applyFont="1" applyBorder="1" applyAlignment="1">
      <alignment horizontal="right" vertical="center" indent="1"/>
    </xf>
    <xf numFmtId="3" fontId="20" fillId="0" borderId="22" xfId="3" applyNumberFormat="1" applyFont="1" applyBorder="1" applyAlignment="1">
      <alignment horizontal="right" indent="1"/>
    </xf>
    <xf numFmtId="3" fontId="18" fillId="0" borderId="22" xfId="4" applyNumberFormat="1" applyFont="1" applyBorder="1" applyAlignment="1">
      <alignment horizontal="right" vertical="center" indent="1"/>
    </xf>
    <xf numFmtId="3" fontId="16" fillId="0" borderId="19" xfId="3" applyNumberFormat="1" applyBorder="1" applyAlignment="1">
      <alignment horizontal="right" indent="1"/>
    </xf>
    <xf numFmtId="3" fontId="16" fillId="0" borderId="20" xfId="3" applyNumberFormat="1" applyBorder="1" applyAlignment="1">
      <alignment horizontal="right" indent="1"/>
    </xf>
    <xf numFmtId="3" fontId="16" fillId="0" borderId="21" xfId="3" applyNumberFormat="1" applyBorder="1" applyAlignment="1">
      <alignment horizontal="right" indent="1"/>
    </xf>
    <xf numFmtId="3" fontId="23" fillId="0" borderId="22" xfId="3" applyNumberFormat="1" applyFont="1" applyBorder="1" applyAlignment="1">
      <alignment horizontal="right" indent="1"/>
    </xf>
    <xf numFmtId="167" fontId="20" fillId="0" borderId="19" xfId="3" applyNumberFormat="1" applyFont="1" applyBorder="1" applyAlignment="1">
      <alignment horizontal="right" indent="1"/>
    </xf>
    <xf numFmtId="167" fontId="20" fillId="0" borderId="20" xfId="1" applyNumberFormat="1" applyFont="1" applyBorder="1" applyAlignment="1">
      <alignment horizontal="right" indent="1"/>
    </xf>
    <xf numFmtId="167" fontId="20" fillId="0" borderId="20" xfId="1" applyNumberFormat="1" applyFont="1" applyBorder="1" applyAlignment="1">
      <alignment horizontal="right" vertical="center" indent="1"/>
    </xf>
    <xf numFmtId="167" fontId="20" fillId="0" borderId="21" xfId="1" applyNumberFormat="1" applyFont="1" applyBorder="1" applyAlignment="1">
      <alignment horizontal="right" indent="1"/>
    </xf>
    <xf numFmtId="167" fontId="20" fillId="0" borderId="19" xfId="3" applyNumberFormat="1" applyFont="1" applyBorder="1" applyAlignment="1">
      <alignment horizontal="right" vertical="center" indent="1"/>
    </xf>
    <xf numFmtId="167" fontId="20" fillId="0" borderId="20" xfId="3" applyNumberFormat="1" applyFont="1" applyBorder="1" applyAlignment="1">
      <alignment horizontal="right" vertical="center" indent="1"/>
    </xf>
    <xf numFmtId="167" fontId="21" fillId="0" borderId="20" xfId="3" applyNumberFormat="1" applyFont="1" applyBorder="1" applyAlignment="1">
      <alignment horizontal="right" vertical="center" indent="1"/>
    </xf>
    <xf numFmtId="167" fontId="20" fillId="0" borderId="21" xfId="3" applyNumberFormat="1" applyFont="1" applyBorder="1" applyAlignment="1">
      <alignment horizontal="right" vertical="center" indent="1"/>
    </xf>
    <xf numFmtId="167" fontId="21" fillId="0" borderId="22" xfId="1" applyNumberFormat="1" applyFont="1" applyBorder="1" applyAlignment="1">
      <alignment horizontal="right" indent="1"/>
    </xf>
    <xf numFmtId="0" fontId="24" fillId="0" borderId="20" xfId="3" applyFont="1" applyBorder="1" applyAlignment="1">
      <alignment horizontal="right" wrapText="1"/>
    </xf>
    <xf numFmtId="0" fontId="20" fillId="0" borderId="19" xfId="3" applyFont="1" applyBorder="1" applyAlignment="1">
      <alignment horizontal="right" vertical="center"/>
    </xf>
    <xf numFmtId="3" fontId="20" fillId="0" borderId="19" xfId="3" applyNumberFormat="1" applyFont="1" applyBorder="1" applyAlignment="1">
      <alignment horizontal="right" vertical="center"/>
    </xf>
    <xf numFmtId="0" fontId="16" fillId="0" borderId="0" xfId="3" applyAlignment="1">
      <alignment vertical="center"/>
    </xf>
    <xf numFmtId="3" fontId="20" fillId="0" borderId="17" xfId="3" applyNumberFormat="1" applyFont="1" applyBorder="1" applyAlignment="1">
      <alignment horizontal="right" indent="1"/>
    </xf>
    <xf numFmtId="3" fontId="18" fillId="0" borderId="17" xfId="4" applyNumberFormat="1" applyFont="1" applyBorder="1" applyAlignment="1">
      <alignment horizontal="right" vertical="center" indent="1"/>
    </xf>
    <xf numFmtId="167" fontId="20" fillId="0" borderId="17" xfId="3" applyNumberFormat="1" applyFont="1" applyBorder="1" applyAlignment="1">
      <alignment horizontal="right" indent="1"/>
    </xf>
    <xf numFmtId="0" fontId="25" fillId="0" borderId="0" xfId="3" applyFont="1"/>
    <xf numFmtId="3" fontId="13" fillId="6" borderId="0" xfId="0" applyNumberFormat="1" applyFont="1" applyFill="1"/>
    <xf numFmtId="3" fontId="13" fillId="6" borderId="0" xfId="0" applyNumberFormat="1" applyFont="1" applyFill="1" applyAlignment="1">
      <alignment wrapText="1"/>
    </xf>
    <xf numFmtId="0" fontId="26" fillId="8" borderId="0" xfId="0" applyFont="1" applyFill="1"/>
    <xf numFmtId="3" fontId="7" fillId="3" borderId="25" xfId="0" applyNumberFormat="1" applyFont="1" applyFill="1" applyBorder="1" applyAlignment="1">
      <alignment horizontal="right" vertical="center" wrapText="1" indent="1"/>
    </xf>
    <xf numFmtId="3" fontId="7" fillId="4" borderId="25" xfId="0" applyNumberFormat="1" applyFont="1" applyFill="1" applyBorder="1" applyAlignment="1">
      <alignment horizontal="right" vertical="center" wrapText="1" indent="1"/>
    </xf>
    <xf numFmtId="0" fontId="26" fillId="8" borderId="24" xfId="0" applyFont="1" applyFill="1" applyBorder="1"/>
    <xf numFmtId="0" fontId="4" fillId="0" borderId="24" xfId="0" applyFont="1" applyFill="1" applyBorder="1"/>
    <xf numFmtId="3" fontId="7" fillId="3" borderId="26" xfId="0" applyNumberFormat="1" applyFont="1" applyFill="1" applyBorder="1" applyAlignment="1">
      <alignment horizontal="right" vertical="center" wrapText="1" indent="1"/>
    </xf>
    <xf numFmtId="3" fontId="7" fillId="4" borderId="26" xfId="0" applyNumberFormat="1" applyFont="1" applyFill="1" applyBorder="1" applyAlignment="1">
      <alignment horizontal="right" vertical="center" wrapText="1" indent="1"/>
    </xf>
    <xf numFmtId="3" fontId="5" fillId="2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right" indent="1"/>
    </xf>
    <xf numFmtId="0" fontId="10" fillId="0" borderId="0" xfId="0" applyFont="1" applyBorder="1" applyAlignment="1">
      <alignment horizontal="center" vertical="center"/>
    </xf>
    <xf numFmtId="3" fontId="26" fillId="6" borderId="29" xfId="0" applyNumberFormat="1" applyFont="1" applyFill="1" applyBorder="1"/>
    <xf numFmtId="3" fontId="4" fillId="0" borderId="29" xfId="0" applyNumberFormat="1" applyFont="1" applyBorder="1"/>
    <xf numFmtId="3" fontId="7" fillId="3" borderId="30" xfId="0" applyNumberFormat="1" applyFont="1" applyFill="1" applyBorder="1" applyAlignment="1">
      <alignment horizontal="right" vertical="center" wrapText="1" indent="1"/>
    </xf>
    <xf numFmtId="3" fontId="7" fillId="4" borderId="30" xfId="0" applyNumberFormat="1" applyFont="1" applyFill="1" applyBorder="1" applyAlignment="1">
      <alignment horizontal="right" vertical="center" wrapText="1" indent="1"/>
    </xf>
    <xf numFmtId="3" fontId="10" fillId="0" borderId="29" xfId="0" applyNumberFormat="1" applyFont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right" indent="1"/>
    </xf>
    <xf numFmtId="3" fontId="4" fillId="0" borderId="33" xfId="0" applyNumberFormat="1" applyFont="1" applyBorder="1"/>
    <xf numFmtId="3" fontId="7" fillId="3" borderId="34" xfId="0" applyNumberFormat="1" applyFont="1" applyFill="1" applyBorder="1" applyAlignment="1">
      <alignment horizontal="right" vertical="center" wrapText="1" indent="1"/>
    </xf>
    <xf numFmtId="3" fontId="7" fillId="4" borderId="34" xfId="0" applyNumberFormat="1" applyFont="1" applyFill="1" applyBorder="1" applyAlignment="1">
      <alignment horizontal="right" vertical="center" wrapText="1" indent="1"/>
    </xf>
    <xf numFmtId="0" fontId="10" fillId="0" borderId="3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right" vertical="center" indent="1"/>
    </xf>
    <xf numFmtId="3" fontId="27" fillId="7" borderId="33" xfId="0" applyNumberFormat="1" applyFont="1" applyFill="1" applyBorder="1"/>
    <xf numFmtId="3" fontId="27" fillId="7" borderId="0" xfId="0" applyNumberFormat="1" applyFont="1" applyFill="1" applyBorder="1"/>
    <xf numFmtId="3" fontId="27" fillId="7" borderId="0" xfId="0" applyNumberFormat="1" applyFont="1" applyFill="1" applyBorder="1" applyAlignment="1">
      <alignment wrapText="1"/>
    </xf>
    <xf numFmtId="3" fontId="27" fillId="7" borderId="37" xfId="0" applyNumberFormat="1" applyFont="1" applyFill="1" applyBorder="1"/>
    <xf numFmtId="0" fontId="18" fillId="0" borderId="20" xfId="3" applyFont="1" applyBorder="1" applyAlignment="1">
      <alignment horizontal="right" vertical="center"/>
    </xf>
    <xf numFmtId="0" fontId="20" fillId="0" borderId="21" xfId="3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5">
    <cellStyle name="Migliaia" xfId="1" builtinId="3"/>
    <cellStyle name="Migliaia 2" xfId="4" xr:uid="{68C5FDE2-FA9D-4CF3-8D1F-51409C270BCD}"/>
    <cellStyle name="Normale" xfId="0" builtinId="0"/>
    <cellStyle name="Normale 2" xfId="3" xr:uid="{E54C7135-60F6-4AD4-B326-C7C4B4F9F710}"/>
    <cellStyle name="Percentuale" xfId="2" builtin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 style="thick">
          <color theme="9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 style="thick">
          <color theme="6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3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Invisible" pivot="0" table="0" count="0" xr9:uid="{EFDF2577-5C61-44E6-A63D-77AAF6F143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6.0.20.71\share2$\FINANZEAD\Dati\DFZGMN82R13D708S\Desktop\Ristoro%20soggiorno%202021\Ristoro%20imposta%20di%20soggiorno%20DL_41_2021_9_giugno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fzgmn82r13d708s\Documents\Copia%20di%2020201105_ISOGG_hp_riparto_xINVIO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ri\Downloads\20210712_Riparto1150mln_InvioR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con dettaglio"/>
      <sheetName val="Elenco Comuni per ristoro"/>
      <sheetName val="rec dati per ristoro 21 (13mag)"/>
      <sheetName val="Col casi alla San 13 mag 2021"/>
      <sheetName val="Previsione 2020_2021"/>
      <sheetName val="Comuni con get19 e previ21 null"/>
      <sheetName val="new entry"/>
      <sheetName val="Sogg gen-feb 19 (13.5.21)"/>
      <sheetName val="Soggiorno mar-dic 19 (13.5.21)"/>
      <sheetName val="Soggiorno gen-feb20 (13.5.21)"/>
      <sheetName val="Soggiorno mar-dic 20 (13.5.21)"/>
      <sheetName val="Soggiorno gen-feb 21 (13.5.21)"/>
      <sheetName val="comuni imposta soggiorno"/>
      <sheetName val="Previsione comuni 2020"/>
      <sheetName val="Previsione 2021 comuni BDAP"/>
      <sheetName val="Recupero dati 2021 (13.5.21)"/>
      <sheetName val="ANAGRAFICA 2020"/>
      <sheetName val="Comuni con istit. dal 2020"/>
      <sheetName val="Unioni di Comuni"/>
      <sheetName val="Contributo di sbarco"/>
      <sheetName val="Elenco DLTFF"/>
      <sheetName val="Allegato A"/>
    </sheetNames>
    <sheetDataSet>
      <sheetData sheetId="0"/>
      <sheetData sheetId="1"/>
      <sheetData sheetId="2"/>
      <sheetData sheetId="3"/>
      <sheetData sheetId="4">
        <row r="1">
          <cell r="BF1">
            <v>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_datiGETTITO"/>
      <sheetName val="chk_datiGETTITO (2)"/>
    </sheetNames>
    <sheetDataSet>
      <sheetData sheetId="0"/>
      <sheetData sheetId="1">
        <row r="8">
          <cell r="A8" t="str">
            <v>H501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M senza CERTIF"/>
      <sheetName val="Foglio1"/>
      <sheetName val="Rev RGS"/>
      <sheetName val="Schema riparto"/>
      <sheetName val="cruscotto"/>
      <sheetName val="2021_Soggiorno_ALL_A_250mln"/>
    </sheetNames>
    <sheetDataSet>
      <sheetData sheetId="0"/>
      <sheetData sheetId="1"/>
      <sheetData sheetId="2"/>
      <sheetData sheetId="3">
        <row r="2">
          <cell r="AS2">
            <v>80000000</v>
          </cell>
          <cell r="AT2">
            <v>232589563.39908713</v>
          </cell>
          <cell r="AX2">
            <v>837410436.60091281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F6149D-70BF-4F75-893C-4C198A618295}" name="Tabella1" displayName="Tabella1" ref="B6:AS402" totalsRowShown="0" headerRowDxfId="48" dataDxfId="46" headerRowBorderDxfId="47" tableBorderDxfId="45" totalsRowBorderDxfId="44">
  <autoFilter ref="B6:AS402" xr:uid="{BCF6149D-70BF-4F75-893C-4C198A618295}"/>
  <tableColumns count="44">
    <tableColumn id="1" xr3:uid="{65817BCE-3BA4-4C4A-9891-87BA1DC3F000}" name="COMPARTO" dataDxfId="43"/>
    <tableColumn id="2" xr3:uid="{6C20CB8F-4AB7-4567-88E5-BD82B154EE4E}" name="codBDAP" dataDxfId="42"/>
    <tableColumn id="3" xr3:uid="{D6E72F5D-8CAC-459D-8E99-B69A3C4B2BD3}" name="codSIOPE" dataDxfId="41"/>
    <tableColumn id="4" xr3:uid="{DB488F6A-0A44-4D91-81C4-AFE1DC15DD89}" name="MINT" dataDxfId="40"/>
    <tableColumn id="5" xr3:uid="{A0DE157A-F863-4447-A7E2-9CEE46295123}" name="AREA" dataDxfId="39"/>
    <tableColumn id="6" xr3:uid="{FF816151-2CCA-4ED3-95D6-77EEC1374A88}" name="REGIONE" dataDxfId="38"/>
    <tableColumn id="7" xr3:uid="{5F7AD2A4-DD56-4DAD-83DF-8209FB35D95F}" name="PROVINCIA" dataDxfId="37"/>
    <tableColumn id="8" xr3:uid="{B994C003-3400-4332-91E8-237516740E97}" name="CAP" dataDxfId="36"/>
    <tableColumn id="9" xr3:uid="{482AD637-9160-4F8B-88CE-E96F01DAE51A}" name="DEM" dataDxfId="35"/>
    <tableColumn id="10" xr3:uid="{66CCDF27-5551-400D-AD04-2D7E52828021}" name="ENTE" dataDxfId="34"/>
    <tableColumn id="11" xr3:uid="{4DB1D095-8EFA-4697-85BA-8E07F725D308}" name="POP" dataDxfId="33"/>
    <tableColumn id="12" xr3:uid="{4E134BB5-0DF5-42B8-BF94-F278643D9D5D}" name="Assegnazioni da fondone 2020 (netto quota agevolazioni Tari)" dataDxfId="32"/>
    <tableColumn id="13" xr3:uid="{EC851137-16F8-4F9F-8608-ED53AD0FA373}" name="Perdite  entrate 2020 da certificazione (netto Soggiorno, ristori IMU-OSP, agevolazioni Tari)" dataDxfId="31"/>
    <tableColumn id="14" xr3:uid="{A06C4269-0196-4F25-A827-BF9259A53811}" name="Stima minori entrate nette 2021" dataDxfId="30"/>
    <tableColumn id="15" xr3:uid="{73D1FA15-E2D7-4E54-AA99-136CCC72140E}" name="Avanzo netto fondone 2020 (comprende maggiori/ minori spese)" dataDxfId="29"/>
    <tableColumn id="16" xr3:uid="{D9BE35B5-42DD-4A0B-A3AE-64874B50B81D}" name="ACCONTO 2021 con clausola quota minima 200 euro" dataDxfId="28"/>
    <tableColumn id="17" xr3:uid="{C4431687-605D-41FE-A26A-1537DF4FC69C}" name="Saldo 2021 quota disavanzi 2020" dataDxfId="27"/>
    <tableColumn id="18" xr3:uid="{D640D81E-C8C5-4BF3-B097-2354792161EF}" name="Saldo 2021 quota Add.le IRPEF" dataDxfId="26"/>
    <tableColumn id="19" xr3:uid="{F3E66C79-5A4C-4A95-9986-C3CAE1DD7FA6}" name="Saldo 2021 quota ristoro residuo" dataDxfId="25"/>
    <tableColumn id="20" xr3:uid="{EBFFA6F7-2816-4483-9C4B-9A0AE45AB95E}" name="SALDO 2021_x000a_(CSC 14lug)" dataDxfId="24"/>
    <tableColumn id="21" xr3:uid="{C24F91AE-2F02-47EB-8D81-4258AEB5240B}" name="Totale fondone 2021" dataDxfId="23"/>
    <tableColumn id="22" xr3:uid="{50B27C82-D68A-4AC8-9F52-6EAC5D619FEE}" name="Totale risorse certificazioe/ fondone 2021" dataDxfId="22"/>
    <tableColumn id="23" xr3:uid="{51A6D223-16D5-44AA-9767-7DB4B110B660}" name="Stima fabbisogno 2021 (comprese soglie minime, quote intangibili e eventuale integrazione a salvaguardia)" dataDxfId="21"/>
    <tableColumn id="24" xr3:uid="{5EA5DE0B-C90D-4A2E-8492-9CBAEBF4E1A4}" name="Test coerenza (risorse - fabbisogno &gt; 0)" dataDxfId="20"/>
    <tableColumn id="25" xr3:uid="{BFA1747E-A44D-477E-A2D2-5248AECB5C8A}" name="Ristoro soggiorno 2021 _x000a_(1a quota 250 mln.- CSC 22 giu)" dataDxfId="19"/>
    <tableColumn id="26" xr3:uid="{254F47EA-DB55-4D38-BF62-08586B6267A8}" name="Canone unico 2021 _x000a_(proiezione annua)" dataDxfId="18"/>
    <tableColumn id="28" xr3:uid="{EDD88242-2F60-4C9F-AA73-D0A8C09773E1}" name="Agevolazioni Tari non domestiche" dataDxfId="17"/>
    <tableColumn id="29" xr3:uid="{E4E02167-B751-4204-B0F8-922D71F38043}" name="Fondo solidarietà alimentare allargato 2021" dataDxfId="16"/>
    <tableColumn id="30" xr3:uid="{F3310240-0239-4682-A118-5C6534296D73}" name="IMU 2020 _x000a_definita nel 2021 (2a rata 2020 articoli 9 e 9-bis, DL 137/2020)" dataDxfId="15"/>
    <tableColumn id="31" xr3:uid="{C5263109-A129-4279-BB7C-B1945CB82F85}" name="IMU 2021 (Art. 177, co. 2, DL 34/2020)" dataDxfId="14"/>
    <tableColumn id="44" xr3:uid="{A5596475-413D-4FD1-B0D8-971954EF942B}" name="Totale altre assegnazioni" dataDxfId="13"/>
    <tableColumn id="32" xr3:uid="{AA78B8D5-961F-49B6-8DBB-070FC8BD68B1}" name="Minori spese 2020 &quot;COVID-19&quot; (d) (originale, con rettifica BZ)" dataDxfId="12"/>
    <tableColumn id="33" xr3:uid="{B8555BFF-2E6B-4C0B-A11D-5B12425EADF0}" name="Minori spese 2020 &quot;COVID-19&quot; (d) rettificate" dataDxfId="11"/>
    <tableColumn id="34" xr3:uid="{A1D87E1C-D031-4820-BF5B-1711C33D5D37}" name="di cui FCDE (da rettificare)" dataDxfId="10"/>
    <tableColumn id="35" xr3:uid="{7FE20A1C-7660-47E5-85CA-B8649DB89870}" name="di cui FCDE rettificate" dataDxfId="9"/>
    <tableColumn id="36" xr3:uid="{4A0F504E-37A7-4447-81C4-1A235450B5CB}" name="diff FCDE" dataDxfId="8"/>
    <tableColumn id="37" xr3:uid="{54AAA0E8-8085-4D10-B77F-043F072A0F66}" name="Minori spese diverse da certificazione" dataDxfId="7"/>
    <tableColumn id="38" xr3:uid="{3A4DC9D0-9DDA-413D-8408-04E57CA004F3}" name="Minori spese diverse rettificate" dataDxfId="6"/>
    <tableColumn id="39" xr3:uid="{A291DD9E-26C7-4C13-AAD7-40B24147D96C}" name="diff altre minori spese" dataDxfId="5"/>
    <tableColumn id="40" xr3:uid="{30EF4664-2DE2-4276-B72A-0C87E534BDB5}" name="Saldo complessivo netto 2020 (solo avanzi da fondone)" dataDxfId="4"/>
    <tableColumn id="42" xr3:uid="{6C97A277-6583-4330-BBB2-151E66335128}" name="Saldo netto da certificazione" dataDxfId="3"/>
    <tableColumn id="43" xr3:uid="{F3D912ED-BB80-43BE-BEDB-C057DD779937}" name="diff saldo netto" dataDxfId="2"/>
    <tableColumn id="45" xr3:uid="{D4057F4B-2610-4B33-BFA6-5F5F4210B3A4}" name="MINORI entrate 2020 nette NO REVISIONI" dataDxfId="1"/>
    <tableColumn id="46" xr3:uid="{1D46C12A-B864-4166-AD87-1526B181A5E9}" name="diff minori ent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AFE2-0424-43F1-ACEC-456D93A35105}">
  <dimension ref="A1:AS408"/>
  <sheetViews>
    <sheetView showGridLines="0" tabSelected="1" workbookViewId="0"/>
  </sheetViews>
  <sheetFormatPr defaultRowHeight="12" x14ac:dyDescent="0.2"/>
  <cols>
    <col min="1" max="1" width="2.85546875" style="1" customWidth="1"/>
    <col min="2" max="2" width="11.42578125" style="1" customWidth="1"/>
    <col min="3" max="3" width="9.5703125" style="1" customWidth="1"/>
    <col min="4" max="4" width="9.7109375" style="1" customWidth="1"/>
    <col min="5" max="5" width="7.28515625" style="1" customWidth="1"/>
    <col min="6" max="6" width="9.140625" style="1"/>
    <col min="7" max="7" width="9.7109375" style="1" customWidth="1"/>
    <col min="8" max="8" width="11" style="1" customWidth="1"/>
    <col min="9" max="10" width="9.140625" style="1"/>
    <col min="11" max="11" width="20.85546875" style="1" customWidth="1"/>
    <col min="12" max="12" width="10.140625" style="2" bestFit="1" customWidth="1"/>
    <col min="13" max="32" width="14.140625" style="2" customWidth="1"/>
    <col min="33" max="33" width="10.7109375" style="3" bestFit="1" customWidth="1"/>
    <col min="34" max="34" width="11.140625" style="3" bestFit="1" customWidth="1"/>
    <col min="35" max="36" width="9.85546875" style="3" bestFit="1" customWidth="1"/>
    <col min="37" max="37" width="9.28515625" style="3" bestFit="1" customWidth="1"/>
    <col min="38" max="38" width="10.7109375" style="3" bestFit="1" customWidth="1"/>
    <col min="39" max="39" width="11.140625" style="3" bestFit="1" customWidth="1"/>
    <col min="40" max="40" width="9.85546875" style="3" bestFit="1" customWidth="1"/>
    <col min="41" max="41" width="11.140625" style="3" bestFit="1" customWidth="1"/>
    <col min="42" max="42" width="10.7109375" style="3" bestFit="1" customWidth="1"/>
    <col min="43" max="43" width="9.85546875" style="3" bestFit="1" customWidth="1"/>
    <col min="44" max="44" width="13.140625" style="3" bestFit="1" customWidth="1"/>
    <col min="45" max="45" width="10.7109375" style="3" customWidth="1"/>
    <col min="46" max="16384" width="9.140625" style="3"/>
  </cols>
  <sheetData>
    <row r="1" spans="1:45" ht="21" x14ac:dyDescent="0.35">
      <c r="B1" s="4" t="s">
        <v>1226</v>
      </c>
      <c r="K1" s="15"/>
      <c r="L1" s="16"/>
      <c r="M1" s="152" t="s">
        <v>1284</v>
      </c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4"/>
      <c r="Y1" s="155"/>
      <c r="Z1" s="139" t="s">
        <v>1285</v>
      </c>
      <c r="AA1" s="127"/>
      <c r="AB1" s="127"/>
      <c r="AC1" s="127"/>
      <c r="AD1" s="128"/>
      <c r="AE1" s="127"/>
      <c r="AF1" s="127"/>
      <c r="AG1" s="132" t="s">
        <v>1286</v>
      </c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</row>
    <row r="2" spans="1:45" ht="15.75" x14ac:dyDescent="0.2">
      <c r="B2" s="5" t="s">
        <v>1227</v>
      </c>
      <c r="F2" s="6" t="str">
        <f>+G7</f>
        <v>LAZIO</v>
      </c>
      <c r="M2" s="146"/>
      <c r="Z2" s="140"/>
      <c r="AG2" s="133"/>
    </row>
    <row r="3" spans="1:45" ht="13.5" thickBot="1" x14ac:dyDescent="0.25">
      <c r="K3" s="17" t="s">
        <v>1228</v>
      </c>
      <c r="L3" s="130">
        <v>59641488</v>
      </c>
      <c r="M3" s="147">
        <v>3196255457.1759567</v>
      </c>
      <c r="N3" s="40">
        <v>-2764458284.5205979</v>
      </c>
      <c r="O3" s="40">
        <v>1553644535.3209836</v>
      </c>
      <c r="P3" s="40">
        <v>1348284623.2288144</v>
      </c>
      <c r="Q3" s="40">
        <v>199999999.99997464</v>
      </c>
      <c r="R3" s="40">
        <v>232589563.39908701</v>
      </c>
      <c r="S3" s="40">
        <v>80000000.000000045</v>
      </c>
      <c r="T3" s="40">
        <v>837410436.60090876</v>
      </c>
      <c r="U3" s="40">
        <v>1150000000.0000045</v>
      </c>
      <c r="V3" s="40">
        <v>1349999999.9999728</v>
      </c>
      <c r="W3" s="40">
        <v>2930874186.627882</v>
      </c>
      <c r="X3" s="40">
        <v>1119753294.9098299</v>
      </c>
      <c r="Y3" s="130">
        <v>1811120891.7180414</v>
      </c>
      <c r="Z3" s="141">
        <v>249999999.99999976</v>
      </c>
      <c r="AA3" s="40">
        <v>329999999.99999928</v>
      </c>
      <c r="AB3" s="40">
        <v>600000000.3072778</v>
      </c>
      <c r="AC3" s="40">
        <v>499999999.81999904</v>
      </c>
      <c r="AD3" s="40">
        <v>48169410.397378109</v>
      </c>
      <c r="AE3" s="40">
        <v>63095959.050000027</v>
      </c>
      <c r="AF3" s="130">
        <v>1791265369.5746572</v>
      </c>
      <c r="AG3" s="134">
        <v>1608936590.1199999</v>
      </c>
      <c r="AH3" s="40">
        <v>1891995782.9441953</v>
      </c>
      <c r="AI3" s="40">
        <v>351881098</v>
      </c>
      <c r="AJ3" s="40">
        <v>471983349.87574923</v>
      </c>
      <c r="AK3" s="40">
        <v>120102251.87575102</v>
      </c>
      <c r="AL3" s="40">
        <v>1257055492.1199999</v>
      </c>
      <c r="AM3" s="40">
        <v>1420012433.068445</v>
      </c>
      <c r="AN3" s="40">
        <v>162956940.94844645</v>
      </c>
      <c r="AO3" s="40">
        <v>1338426998.7321856</v>
      </c>
      <c r="AP3" s="40">
        <v>1045510181.4113501</v>
      </c>
      <c r="AQ3" s="40">
        <v>292916817.32082677</v>
      </c>
      <c r="AR3" s="40">
        <v>-2786794745.2835989</v>
      </c>
      <c r="AS3" s="40">
        <v>22336460.76299997</v>
      </c>
    </row>
    <row r="4" spans="1:45" ht="14.25" thickTop="1" thickBot="1" x14ac:dyDescent="0.25">
      <c r="K4" s="18" t="s">
        <v>1229</v>
      </c>
      <c r="L4" s="131">
        <f t="shared" ref="L4:AS4" si="0">+SUBTOTAL(9,L7:L402)</f>
        <v>5755700</v>
      </c>
      <c r="M4" s="148">
        <f t="shared" si="0"/>
        <v>306704030.99123061</v>
      </c>
      <c r="N4" s="41">
        <f t="shared" si="0"/>
        <v>-373566737.45999998</v>
      </c>
      <c r="O4" s="41">
        <f t="shared" si="0"/>
        <v>198701295.72600389</v>
      </c>
      <c r="P4" s="41">
        <f t="shared" si="0"/>
        <v>75454185.813394397</v>
      </c>
      <c r="Q4" s="41">
        <f t="shared" si="0"/>
        <v>24137100.408883009</v>
      </c>
      <c r="R4" s="41">
        <f t="shared" si="0"/>
        <v>13435709.836700682</v>
      </c>
      <c r="S4" s="41">
        <f t="shared" si="0"/>
        <v>9997978.5047249869</v>
      </c>
      <c r="T4" s="41">
        <f t="shared" si="0"/>
        <v>124091680.8098684</v>
      </c>
      <c r="U4" s="41">
        <f t="shared" si="0"/>
        <v>147526164.68232399</v>
      </c>
      <c r="V4" s="41">
        <f t="shared" si="0"/>
        <v>171663265.09120694</v>
      </c>
      <c r="W4" s="41">
        <f t="shared" si="0"/>
        <v>260553160.74130201</v>
      </c>
      <c r="X4" s="41">
        <f t="shared" si="0"/>
        <v>165973038.47816017</v>
      </c>
      <c r="Y4" s="131">
        <f t="shared" si="0"/>
        <v>94580122.263141826</v>
      </c>
      <c r="Z4" s="142">
        <f t="shared" si="0"/>
        <v>58250597.019466877</v>
      </c>
      <c r="AA4" s="41">
        <f t="shared" si="0"/>
        <v>47478096.37392614</v>
      </c>
      <c r="AB4" s="41">
        <f t="shared" si="0"/>
        <v>69312176.474389926</v>
      </c>
      <c r="AC4" s="41">
        <f t="shared" si="0"/>
        <v>39989365.890000023</v>
      </c>
      <c r="AD4" s="41">
        <f t="shared" si="0"/>
        <v>5515853.8933914695</v>
      </c>
      <c r="AE4" s="41">
        <f t="shared" si="0"/>
        <v>8037672.4500000002</v>
      </c>
      <c r="AF4" s="131">
        <f t="shared" si="0"/>
        <v>228583762.10117444</v>
      </c>
      <c r="AG4" s="135">
        <f t="shared" si="0"/>
        <v>251984198</v>
      </c>
      <c r="AH4" s="41">
        <f t="shared" si="0"/>
        <v>273025036.65394694</v>
      </c>
      <c r="AI4" s="41">
        <f t="shared" si="0"/>
        <v>114588653</v>
      </c>
      <c r="AJ4" s="41">
        <f t="shared" si="0"/>
        <v>125692259.39026651</v>
      </c>
      <c r="AK4" s="41">
        <f t="shared" si="0"/>
        <v>11103606.3902665</v>
      </c>
      <c r="AL4" s="41">
        <f t="shared" si="0"/>
        <v>137395545</v>
      </c>
      <c r="AM4" s="41">
        <f t="shared" si="0"/>
        <v>147332777.2636804</v>
      </c>
      <c r="AN4" s="41">
        <f t="shared" si="0"/>
        <v>9937232.2636803929</v>
      </c>
      <c r="AO4" s="41">
        <f t="shared" si="0"/>
        <v>71482456.566764891</v>
      </c>
      <c r="AP4" s="41">
        <f t="shared" si="0"/>
        <v>46469888.666188501</v>
      </c>
      <c r="AQ4" s="41">
        <f t="shared" si="0"/>
        <v>25012567.900576398</v>
      </c>
      <c r="AR4" s="41">
        <f t="shared" si="0"/>
        <v>-375520920.45999998</v>
      </c>
      <c r="AS4" s="41">
        <f t="shared" si="0"/>
        <v>1954182.9999999998</v>
      </c>
    </row>
    <row r="5" spans="1:45" s="14" customFormat="1" ht="28.5" customHeight="1" thickTop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149">
        <v>1</v>
      </c>
      <c r="N5" s="9">
        <v>2</v>
      </c>
      <c r="O5" s="9">
        <v>3</v>
      </c>
      <c r="P5" s="10">
        <v>4</v>
      </c>
      <c r="Q5" s="11">
        <v>5</v>
      </c>
      <c r="R5" s="9">
        <v>6</v>
      </c>
      <c r="S5" s="9">
        <v>7</v>
      </c>
      <c r="T5" s="9">
        <v>8</v>
      </c>
      <c r="U5" s="9" t="s">
        <v>1230</v>
      </c>
      <c r="V5" s="12" t="s">
        <v>1231</v>
      </c>
      <c r="W5" s="9">
        <v>11</v>
      </c>
      <c r="X5" s="9">
        <v>12</v>
      </c>
      <c r="Y5" s="138" t="s">
        <v>1232</v>
      </c>
      <c r="Z5" s="143" t="s">
        <v>1251</v>
      </c>
      <c r="AA5" s="13" t="s">
        <v>1252</v>
      </c>
      <c r="AB5" s="13" t="s">
        <v>1249</v>
      </c>
      <c r="AC5" s="13" t="s">
        <v>1250</v>
      </c>
      <c r="AD5" s="13" t="s">
        <v>1287</v>
      </c>
      <c r="AE5" s="13" t="s">
        <v>1288</v>
      </c>
      <c r="AF5" s="13" t="s">
        <v>1289</v>
      </c>
      <c r="AG5" s="158" t="s">
        <v>1290</v>
      </c>
      <c r="AH5" s="159" t="s">
        <v>1291</v>
      </c>
      <c r="AI5" s="159" t="s">
        <v>1292</v>
      </c>
      <c r="AJ5" s="159" t="s">
        <v>1293</v>
      </c>
      <c r="AK5" s="159" t="s">
        <v>1294</v>
      </c>
      <c r="AL5" s="159" t="s">
        <v>1295</v>
      </c>
      <c r="AM5" s="159" t="s">
        <v>1296</v>
      </c>
      <c r="AN5" s="159" t="s">
        <v>1297</v>
      </c>
      <c r="AO5" s="159" t="s">
        <v>1298</v>
      </c>
      <c r="AP5" s="159" t="s">
        <v>1299</v>
      </c>
      <c r="AQ5" s="159" t="s">
        <v>1300</v>
      </c>
      <c r="AR5" s="159" t="s">
        <v>1301</v>
      </c>
      <c r="AS5" s="159" t="s">
        <v>1302</v>
      </c>
    </row>
    <row r="6" spans="1:45" s="30" customFormat="1" ht="102" x14ac:dyDescent="0.2">
      <c r="A6" s="29"/>
      <c r="B6" s="19" t="s">
        <v>1210</v>
      </c>
      <c r="C6" s="20" t="s">
        <v>0</v>
      </c>
      <c r="D6" s="19" t="s">
        <v>1</v>
      </c>
      <c r="E6" s="21" t="s">
        <v>2</v>
      </c>
      <c r="F6" s="19" t="s">
        <v>3</v>
      </c>
      <c r="G6" s="19" t="s">
        <v>4</v>
      </c>
      <c r="H6" s="19" t="s">
        <v>5</v>
      </c>
      <c r="I6" s="21" t="s">
        <v>6</v>
      </c>
      <c r="J6" s="19" t="s">
        <v>7</v>
      </c>
      <c r="K6" s="19" t="s">
        <v>8</v>
      </c>
      <c r="L6" s="19" t="s">
        <v>9</v>
      </c>
      <c r="M6" s="150" t="s">
        <v>1213</v>
      </c>
      <c r="N6" s="21" t="s">
        <v>1214</v>
      </c>
      <c r="O6" s="21" t="s">
        <v>1233</v>
      </c>
      <c r="P6" s="22" t="s">
        <v>1215</v>
      </c>
      <c r="Q6" s="23" t="s">
        <v>1216</v>
      </c>
      <c r="R6" s="24" t="s">
        <v>1217</v>
      </c>
      <c r="S6" s="24" t="s">
        <v>1218</v>
      </c>
      <c r="T6" s="24" t="s">
        <v>1219</v>
      </c>
      <c r="U6" s="25" t="s">
        <v>1220</v>
      </c>
      <c r="V6" s="26" t="s">
        <v>1221</v>
      </c>
      <c r="W6" s="27" t="s">
        <v>1222</v>
      </c>
      <c r="X6" s="27" t="s">
        <v>1223</v>
      </c>
      <c r="Y6" s="21" t="s">
        <v>1224</v>
      </c>
      <c r="Z6" s="144" t="s">
        <v>1255</v>
      </c>
      <c r="AA6" s="28" t="s">
        <v>1257</v>
      </c>
      <c r="AB6" s="28" t="s">
        <v>1258</v>
      </c>
      <c r="AC6" s="28" t="s">
        <v>1256</v>
      </c>
      <c r="AD6" s="28" t="s">
        <v>1234</v>
      </c>
      <c r="AE6" s="28" t="s">
        <v>1225</v>
      </c>
      <c r="AF6" s="28" t="s">
        <v>1254</v>
      </c>
      <c r="AG6" s="136" t="s">
        <v>1259</v>
      </c>
      <c r="AH6" s="28" t="s">
        <v>1260</v>
      </c>
      <c r="AI6" s="28" t="s">
        <v>1261</v>
      </c>
      <c r="AJ6" s="28" t="s">
        <v>1262</v>
      </c>
      <c r="AK6" s="28" t="s">
        <v>1263</v>
      </c>
      <c r="AL6" s="28" t="s">
        <v>1264</v>
      </c>
      <c r="AM6" s="28" t="s">
        <v>1265</v>
      </c>
      <c r="AN6" s="28" t="s">
        <v>1266</v>
      </c>
      <c r="AO6" s="28" t="s">
        <v>1267</v>
      </c>
      <c r="AP6" s="28" t="s">
        <v>1268</v>
      </c>
      <c r="AQ6" s="28" t="s">
        <v>1269</v>
      </c>
      <c r="AR6" s="28" t="s">
        <v>1271</v>
      </c>
      <c r="AS6" s="28" t="s">
        <v>1270</v>
      </c>
    </row>
    <row r="7" spans="1:45" s="1" customFormat="1" ht="12.75" x14ac:dyDescent="0.2">
      <c r="B7" s="32" t="s">
        <v>1211</v>
      </c>
      <c r="C7" s="33" t="s">
        <v>976</v>
      </c>
      <c r="D7" s="32" t="s">
        <v>977</v>
      </c>
      <c r="E7" s="32" t="s">
        <v>12</v>
      </c>
      <c r="F7" s="32" t="s">
        <v>17</v>
      </c>
      <c r="G7" s="32" t="s">
        <v>20</v>
      </c>
      <c r="H7" s="32" t="s">
        <v>43</v>
      </c>
      <c r="I7" s="32" t="s">
        <v>10</v>
      </c>
      <c r="J7" s="32" t="s">
        <v>16</v>
      </c>
      <c r="K7" s="32" t="s">
        <v>978</v>
      </c>
      <c r="L7" s="34">
        <v>264</v>
      </c>
      <c r="M7" s="151">
        <v>6526.2329719999998</v>
      </c>
      <c r="N7" s="35">
        <v>6398</v>
      </c>
      <c r="O7" s="35">
        <v>0</v>
      </c>
      <c r="P7" s="31">
        <v>6846.4169719999991</v>
      </c>
      <c r="Q7" s="36">
        <v>457.251644</v>
      </c>
      <c r="R7" s="37">
        <v>0</v>
      </c>
      <c r="S7" s="37">
        <v>32.051109714298022</v>
      </c>
      <c r="T7" s="37">
        <v>495.94889028570196</v>
      </c>
      <c r="U7" s="38">
        <v>528.00284724170638</v>
      </c>
      <c r="V7" s="39">
        <v>985.25449124170632</v>
      </c>
      <c r="W7" s="35">
        <v>7831.6714632417052</v>
      </c>
      <c r="X7" s="35">
        <v>60.095830714298245</v>
      </c>
      <c r="Y7" s="34">
        <v>7771.5756325274069</v>
      </c>
      <c r="Z7" s="145">
        <v>0</v>
      </c>
      <c r="AA7" s="35">
        <v>3898.3197942145443</v>
      </c>
      <c r="AB7" s="35">
        <v>875.17539313742805</v>
      </c>
      <c r="AC7" s="35">
        <v>5352.48</v>
      </c>
      <c r="AD7" s="35">
        <v>0</v>
      </c>
      <c r="AE7" s="35">
        <v>0</v>
      </c>
      <c r="AF7" s="35">
        <v>10125.975187351971</v>
      </c>
      <c r="AG7" s="137">
        <v>0</v>
      </c>
      <c r="AH7" s="35">
        <v>2582.1839999999997</v>
      </c>
      <c r="AI7" s="35">
        <v>0</v>
      </c>
      <c r="AJ7" s="35">
        <v>0</v>
      </c>
      <c r="AK7" s="35">
        <v>0</v>
      </c>
      <c r="AL7" s="35">
        <v>0</v>
      </c>
      <c r="AM7" s="35">
        <v>2582.1839999999997</v>
      </c>
      <c r="AN7" s="35">
        <v>2582.1839999999997</v>
      </c>
      <c r="AO7" s="35">
        <v>6846.4169719999991</v>
      </c>
      <c r="AP7" s="35">
        <v>4264.2329719999998</v>
      </c>
      <c r="AQ7" s="35">
        <v>2582.1839999999993</v>
      </c>
      <c r="AR7" s="35">
        <v>6398</v>
      </c>
      <c r="AS7" s="35">
        <v>0</v>
      </c>
    </row>
    <row r="8" spans="1:45" s="1" customFormat="1" ht="12.75" x14ac:dyDescent="0.2">
      <c r="B8" s="32" t="s">
        <v>1211</v>
      </c>
      <c r="C8" s="33" t="s">
        <v>88</v>
      </c>
      <c r="D8" s="32" t="s">
        <v>89</v>
      </c>
      <c r="E8" s="32" t="s">
        <v>12</v>
      </c>
      <c r="F8" s="32" t="s">
        <v>17</v>
      </c>
      <c r="G8" s="32" t="s">
        <v>20</v>
      </c>
      <c r="H8" s="32" t="s">
        <v>43</v>
      </c>
      <c r="I8" s="32" t="s">
        <v>10</v>
      </c>
      <c r="J8" s="32" t="s">
        <v>11</v>
      </c>
      <c r="K8" s="32" t="s">
        <v>90</v>
      </c>
      <c r="L8" s="34">
        <v>1871</v>
      </c>
      <c r="M8" s="151">
        <v>37271.615835999997</v>
      </c>
      <c r="N8" s="35">
        <v>-151615</v>
      </c>
      <c r="O8" s="35">
        <v>53498.438700044804</v>
      </c>
      <c r="P8" s="31">
        <v>-72362.222580400005</v>
      </c>
      <c r="Q8" s="36">
        <v>1442.8916610000001</v>
      </c>
      <c r="R8" s="37">
        <v>72362.222580400005</v>
      </c>
      <c r="S8" s="37">
        <v>1648.7139474292046</v>
      </c>
      <c r="T8" s="37">
        <v>41146.136511639299</v>
      </c>
      <c r="U8" s="38">
        <v>115157.69402435706</v>
      </c>
      <c r="V8" s="39">
        <v>116600.58568535706</v>
      </c>
      <c r="W8" s="35">
        <v>116600.58568535706</v>
      </c>
      <c r="X8" s="35">
        <v>56589.510394473997</v>
      </c>
      <c r="Y8" s="34">
        <v>60011.075290883062</v>
      </c>
      <c r="Z8" s="145">
        <v>0</v>
      </c>
      <c r="AA8" s="35">
        <v>30426.407101027653</v>
      </c>
      <c r="AB8" s="35">
        <v>15452.639539862355</v>
      </c>
      <c r="AC8" s="35">
        <v>29567.89</v>
      </c>
      <c r="AD8" s="35">
        <v>784</v>
      </c>
      <c r="AE8" s="35">
        <v>1665.93</v>
      </c>
      <c r="AF8" s="35">
        <v>77896.866640890003</v>
      </c>
      <c r="AG8" s="137">
        <v>38254</v>
      </c>
      <c r="AH8" s="35">
        <v>41981.161583599998</v>
      </c>
      <c r="AI8" s="35">
        <v>0</v>
      </c>
      <c r="AJ8" s="35">
        <v>3727.1615836000001</v>
      </c>
      <c r="AK8" s="35">
        <v>3727.1615836000001</v>
      </c>
      <c r="AL8" s="35">
        <v>38254</v>
      </c>
      <c r="AM8" s="35">
        <v>38254</v>
      </c>
      <c r="AN8" s="35">
        <v>0</v>
      </c>
      <c r="AO8" s="35">
        <v>-72362.222580400005</v>
      </c>
      <c r="AP8" s="35">
        <v>-76089.384164000003</v>
      </c>
      <c r="AQ8" s="35">
        <v>3727.1615835999983</v>
      </c>
      <c r="AR8" s="35">
        <v>-151615</v>
      </c>
      <c r="AS8" s="35">
        <v>0</v>
      </c>
    </row>
    <row r="9" spans="1:45" s="1" customFormat="1" ht="12.75" x14ac:dyDescent="0.2">
      <c r="B9" s="32" t="s">
        <v>1211</v>
      </c>
      <c r="C9" s="33" t="s">
        <v>436</v>
      </c>
      <c r="D9" s="32" t="s">
        <v>437</v>
      </c>
      <c r="E9" s="32" t="s">
        <v>12</v>
      </c>
      <c r="F9" s="32" t="s">
        <v>17</v>
      </c>
      <c r="G9" s="32" t="s">
        <v>20</v>
      </c>
      <c r="H9" s="32" t="s">
        <v>43</v>
      </c>
      <c r="I9" s="32" t="s">
        <v>10</v>
      </c>
      <c r="J9" s="32" t="s">
        <v>14</v>
      </c>
      <c r="K9" s="32" t="s">
        <v>438</v>
      </c>
      <c r="L9" s="34">
        <v>27651</v>
      </c>
      <c r="M9" s="151">
        <v>559312.61222500005</v>
      </c>
      <c r="N9" s="35">
        <v>-424348.64</v>
      </c>
      <c r="O9" s="35">
        <v>294508.96898375795</v>
      </c>
      <c r="P9" s="31">
        <v>284091.38222500001</v>
      </c>
      <c r="Q9" s="36">
        <v>38618.965824999999</v>
      </c>
      <c r="R9" s="37">
        <v>0</v>
      </c>
      <c r="S9" s="37">
        <v>26040.457426295718</v>
      </c>
      <c r="T9" s="37">
        <v>29261.542573704282</v>
      </c>
      <c r="U9" s="38">
        <v>55302.298216213727</v>
      </c>
      <c r="V9" s="39">
        <v>93921.264041213726</v>
      </c>
      <c r="W9" s="35">
        <v>378012.64626621373</v>
      </c>
      <c r="X9" s="35">
        <v>48825.857674295723</v>
      </c>
      <c r="Y9" s="34">
        <v>329186.78859191801</v>
      </c>
      <c r="Z9" s="145">
        <v>0</v>
      </c>
      <c r="AA9" s="35">
        <v>63615.088962091533</v>
      </c>
      <c r="AB9" s="35">
        <v>172919.98337093208</v>
      </c>
      <c r="AC9" s="35">
        <v>353979.02</v>
      </c>
      <c r="AD9" s="35">
        <v>17380.604130854925</v>
      </c>
      <c r="AE9" s="35">
        <v>0</v>
      </c>
      <c r="AF9" s="35">
        <v>607894.69646387862</v>
      </c>
      <c r="AG9" s="137">
        <v>264325</v>
      </c>
      <c r="AH9" s="35">
        <v>375909.41</v>
      </c>
      <c r="AI9" s="35">
        <v>101888</v>
      </c>
      <c r="AJ9" s="35">
        <v>101888</v>
      </c>
      <c r="AK9" s="35">
        <v>0</v>
      </c>
      <c r="AL9" s="35">
        <v>162437</v>
      </c>
      <c r="AM9" s="35">
        <v>274021.40999999997</v>
      </c>
      <c r="AN9" s="35">
        <v>111584.40999999997</v>
      </c>
      <c r="AO9" s="35">
        <v>284091.38222500001</v>
      </c>
      <c r="AP9" s="35">
        <v>172506.97222500003</v>
      </c>
      <c r="AQ9" s="35">
        <v>111584.40999999997</v>
      </c>
      <c r="AR9" s="35">
        <v>-424348.64</v>
      </c>
      <c r="AS9" s="35">
        <v>0</v>
      </c>
    </row>
    <row r="10" spans="1:45" s="1" customFormat="1" ht="12.75" x14ac:dyDescent="0.2">
      <c r="B10" s="32" t="s">
        <v>1211</v>
      </c>
      <c r="C10" s="33" t="s">
        <v>811</v>
      </c>
      <c r="D10" s="32" t="s">
        <v>812</v>
      </c>
      <c r="E10" s="32" t="s">
        <v>12</v>
      </c>
      <c r="F10" s="32" t="s">
        <v>17</v>
      </c>
      <c r="G10" s="32" t="s">
        <v>20</v>
      </c>
      <c r="H10" s="32" t="s">
        <v>43</v>
      </c>
      <c r="I10" s="32" t="s">
        <v>10</v>
      </c>
      <c r="J10" s="32" t="s">
        <v>11</v>
      </c>
      <c r="K10" s="32" t="s">
        <v>813</v>
      </c>
      <c r="L10" s="34">
        <v>2558</v>
      </c>
      <c r="M10" s="151">
        <v>90355.567349999998</v>
      </c>
      <c r="N10" s="35">
        <v>-14935.5</v>
      </c>
      <c r="O10" s="35">
        <v>1734.0740767684156</v>
      </c>
      <c r="P10" s="31">
        <v>138783.62408499999</v>
      </c>
      <c r="Q10" s="36">
        <v>5272.0537640000002</v>
      </c>
      <c r="R10" s="37">
        <v>0</v>
      </c>
      <c r="S10" s="37">
        <v>2297.9173474294539</v>
      </c>
      <c r="T10" s="37">
        <v>2818.0826525705461</v>
      </c>
      <c r="U10" s="38">
        <v>5116.0275880465351</v>
      </c>
      <c r="V10" s="39">
        <v>10388.081352046534</v>
      </c>
      <c r="W10" s="35">
        <v>149171.70543704653</v>
      </c>
      <c r="X10" s="35">
        <v>4308.5950264294515</v>
      </c>
      <c r="Y10" s="34">
        <v>144863.11041061708</v>
      </c>
      <c r="Z10" s="145">
        <v>0</v>
      </c>
      <c r="AA10" s="35">
        <v>6991.9272476694532</v>
      </c>
      <c r="AB10" s="35">
        <v>9608.3540435970408</v>
      </c>
      <c r="AC10" s="35">
        <v>31453.980000000003</v>
      </c>
      <c r="AD10" s="35">
        <v>347.26507396875002</v>
      </c>
      <c r="AE10" s="35">
        <v>429.5</v>
      </c>
      <c r="AF10" s="35">
        <v>48831.026365235251</v>
      </c>
      <c r="AG10" s="137">
        <v>54328</v>
      </c>
      <c r="AH10" s="35">
        <v>63363.556734999998</v>
      </c>
      <c r="AI10" s="35">
        <v>0</v>
      </c>
      <c r="AJ10" s="35">
        <v>9035.5567350000001</v>
      </c>
      <c r="AK10" s="35">
        <v>9035.5567350000001</v>
      </c>
      <c r="AL10" s="35">
        <v>54328</v>
      </c>
      <c r="AM10" s="35">
        <v>54328</v>
      </c>
      <c r="AN10" s="35">
        <v>0</v>
      </c>
      <c r="AO10" s="35">
        <v>138783.62408499999</v>
      </c>
      <c r="AP10" s="35">
        <v>129748.06734999998</v>
      </c>
      <c r="AQ10" s="35">
        <v>9035.556734999991</v>
      </c>
      <c r="AR10" s="35">
        <v>-18040</v>
      </c>
      <c r="AS10" s="35">
        <v>3104.5</v>
      </c>
    </row>
    <row r="11" spans="1:45" s="1" customFormat="1" ht="12.75" x14ac:dyDescent="0.2">
      <c r="B11" s="32" t="s">
        <v>1211</v>
      </c>
      <c r="C11" s="33" t="s">
        <v>1141</v>
      </c>
      <c r="D11" s="32" t="s">
        <v>1142</v>
      </c>
      <c r="E11" s="32" t="s">
        <v>12</v>
      </c>
      <c r="F11" s="32" t="s">
        <v>17</v>
      </c>
      <c r="G11" s="32" t="s">
        <v>20</v>
      </c>
      <c r="H11" s="32" t="s">
        <v>43</v>
      </c>
      <c r="I11" s="32" t="s">
        <v>10</v>
      </c>
      <c r="J11" s="32" t="s">
        <v>11</v>
      </c>
      <c r="K11" s="32" t="s">
        <v>1143</v>
      </c>
      <c r="L11" s="34">
        <v>4252</v>
      </c>
      <c r="M11" s="151">
        <v>117506.86847700001</v>
      </c>
      <c r="N11" s="35">
        <v>-106561</v>
      </c>
      <c r="O11" s="35">
        <v>48994.45929470667</v>
      </c>
      <c r="P11" s="31">
        <v>41628.555324700021</v>
      </c>
      <c r="Q11" s="36">
        <v>6243.7137929999999</v>
      </c>
      <c r="R11" s="37">
        <v>0</v>
      </c>
      <c r="S11" s="37">
        <v>2551.4059211438366</v>
      </c>
      <c r="T11" s="37">
        <v>5952.5940788561638</v>
      </c>
      <c r="U11" s="38">
        <v>8504.0458578474845</v>
      </c>
      <c r="V11" s="39">
        <v>14747.759650847485</v>
      </c>
      <c r="W11" s="35">
        <v>56376.314975547502</v>
      </c>
      <c r="X11" s="35">
        <v>8138.5564601504811</v>
      </c>
      <c r="Y11" s="34">
        <v>48237.758515397021</v>
      </c>
      <c r="Z11" s="145">
        <v>0</v>
      </c>
      <c r="AA11" s="35">
        <v>16621.58902809619</v>
      </c>
      <c r="AB11" s="35">
        <v>20324.845151409314</v>
      </c>
      <c r="AC11" s="35">
        <v>73191.45</v>
      </c>
      <c r="AD11" s="35">
        <v>105.53493</v>
      </c>
      <c r="AE11" s="35">
        <v>0</v>
      </c>
      <c r="AF11" s="35">
        <v>110243.4191095055</v>
      </c>
      <c r="AG11" s="137">
        <v>88718</v>
      </c>
      <c r="AH11" s="35">
        <v>100468.68684770001</v>
      </c>
      <c r="AI11" s="35">
        <v>0</v>
      </c>
      <c r="AJ11" s="35">
        <v>11750.686847700003</v>
      </c>
      <c r="AK11" s="35">
        <v>11750.686847700003</v>
      </c>
      <c r="AL11" s="35">
        <v>88718</v>
      </c>
      <c r="AM11" s="35">
        <v>88718</v>
      </c>
      <c r="AN11" s="35">
        <v>0</v>
      </c>
      <c r="AO11" s="35">
        <v>41628.555324700021</v>
      </c>
      <c r="AP11" s="35">
        <v>29877.868477000018</v>
      </c>
      <c r="AQ11" s="35">
        <v>11750.686847700003</v>
      </c>
      <c r="AR11" s="35">
        <v>-106561</v>
      </c>
      <c r="AS11" s="35">
        <v>0</v>
      </c>
    </row>
    <row r="12" spans="1:45" s="1" customFormat="1" ht="12.75" x14ac:dyDescent="0.2">
      <c r="B12" s="32" t="s">
        <v>1211</v>
      </c>
      <c r="C12" s="33" t="s">
        <v>1186</v>
      </c>
      <c r="D12" s="32" t="s">
        <v>1187</v>
      </c>
      <c r="E12" s="32" t="s">
        <v>12</v>
      </c>
      <c r="F12" s="32" t="s">
        <v>17</v>
      </c>
      <c r="G12" s="32" t="s">
        <v>20</v>
      </c>
      <c r="H12" s="32" t="s">
        <v>43</v>
      </c>
      <c r="I12" s="32" t="s">
        <v>10</v>
      </c>
      <c r="J12" s="32" t="s">
        <v>14</v>
      </c>
      <c r="K12" s="32" t="s">
        <v>1188</v>
      </c>
      <c r="L12" s="34">
        <v>21071</v>
      </c>
      <c r="M12" s="151">
        <v>817002.29796400003</v>
      </c>
      <c r="N12" s="35">
        <v>-388185</v>
      </c>
      <c r="O12" s="35">
        <v>272219.04631244252</v>
      </c>
      <c r="P12" s="31">
        <v>-13237.472239600029</v>
      </c>
      <c r="Q12" s="36">
        <v>61504.229170999999</v>
      </c>
      <c r="R12" s="37">
        <v>13237.472239600029</v>
      </c>
      <c r="S12" s="37">
        <v>22857.637024008774</v>
      </c>
      <c r="T12" s="37">
        <v>192897.72535077471</v>
      </c>
      <c r="U12" s="38">
        <v>228994.06945898425</v>
      </c>
      <c r="V12" s="39">
        <v>290498.29862998426</v>
      </c>
      <c r="W12" s="35">
        <v>290498.29862998426</v>
      </c>
      <c r="X12" s="35">
        <v>273573.31895745127</v>
      </c>
      <c r="Y12" s="34">
        <v>16924.979672532965</v>
      </c>
      <c r="Z12" s="145">
        <v>0</v>
      </c>
      <c r="AA12" s="35">
        <v>22282.213786452226</v>
      </c>
      <c r="AB12" s="35">
        <v>116087.06024036821</v>
      </c>
      <c r="AC12" s="35">
        <v>220312.8</v>
      </c>
      <c r="AD12" s="35">
        <v>9434.0630246795863</v>
      </c>
      <c r="AE12" s="35">
        <v>2521.56</v>
      </c>
      <c r="AF12" s="35">
        <v>370637.69705150003</v>
      </c>
      <c r="AG12" s="137">
        <v>240239</v>
      </c>
      <c r="AH12" s="35">
        <v>321939.2297964</v>
      </c>
      <c r="AI12" s="35">
        <v>0</v>
      </c>
      <c r="AJ12" s="35">
        <v>81700.229796400003</v>
      </c>
      <c r="AK12" s="35">
        <v>81700.229796400003</v>
      </c>
      <c r="AL12" s="35">
        <v>240239</v>
      </c>
      <c r="AM12" s="35">
        <v>240239</v>
      </c>
      <c r="AN12" s="35">
        <v>0</v>
      </c>
      <c r="AO12" s="35">
        <v>-13237.472239600029</v>
      </c>
      <c r="AP12" s="35">
        <v>-94937.702036000032</v>
      </c>
      <c r="AQ12" s="35">
        <v>81700.229796400003</v>
      </c>
      <c r="AR12" s="35">
        <v>-388185</v>
      </c>
      <c r="AS12" s="35">
        <v>0</v>
      </c>
    </row>
    <row r="13" spans="1:45" s="1" customFormat="1" ht="12.75" x14ac:dyDescent="0.2">
      <c r="B13" s="32" t="s">
        <v>1211</v>
      </c>
      <c r="C13" s="33" t="s">
        <v>1106</v>
      </c>
      <c r="D13" s="32" t="s">
        <v>1107</v>
      </c>
      <c r="E13" s="32" t="s">
        <v>12</v>
      </c>
      <c r="F13" s="32" t="s">
        <v>17</v>
      </c>
      <c r="G13" s="32" t="s">
        <v>20</v>
      </c>
      <c r="H13" s="32" t="s">
        <v>43</v>
      </c>
      <c r="I13" s="32" t="s">
        <v>10</v>
      </c>
      <c r="J13" s="32" t="s">
        <v>13</v>
      </c>
      <c r="K13" s="32" t="s">
        <v>1108</v>
      </c>
      <c r="L13" s="34">
        <v>5062</v>
      </c>
      <c r="M13" s="151">
        <v>86421.271351000003</v>
      </c>
      <c r="N13" s="35">
        <v>-11825</v>
      </c>
      <c r="O13" s="35">
        <v>0</v>
      </c>
      <c r="P13" s="31">
        <v>114162.39848610002</v>
      </c>
      <c r="Q13" s="36">
        <v>3744.5507080000002</v>
      </c>
      <c r="R13" s="37">
        <v>0</v>
      </c>
      <c r="S13" s="37">
        <v>3094.2120160011882</v>
      </c>
      <c r="T13" s="37">
        <v>7029.7879839988118</v>
      </c>
      <c r="U13" s="38">
        <v>10124.05459370272</v>
      </c>
      <c r="V13" s="39">
        <v>13868.605301702721</v>
      </c>
      <c r="W13" s="35">
        <v>128031.00378780274</v>
      </c>
      <c r="X13" s="35">
        <v>5801.6475300011807</v>
      </c>
      <c r="Y13" s="34">
        <v>122229.35625780156</v>
      </c>
      <c r="Z13" s="145">
        <v>0</v>
      </c>
      <c r="AA13" s="35">
        <v>14949.410592224867</v>
      </c>
      <c r="AB13" s="35">
        <v>27133.011349371627</v>
      </c>
      <c r="AC13" s="35">
        <v>63608.7</v>
      </c>
      <c r="AD13" s="35">
        <v>2858.4553509124999</v>
      </c>
      <c r="AE13" s="35">
        <v>74.5</v>
      </c>
      <c r="AF13" s="35">
        <v>108624.07729250898</v>
      </c>
      <c r="AG13" s="137">
        <v>65000</v>
      </c>
      <c r="AH13" s="35">
        <v>73642.127135100003</v>
      </c>
      <c r="AI13" s="35">
        <v>0</v>
      </c>
      <c r="AJ13" s="35">
        <v>8642.1271351000014</v>
      </c>
      <c r="AK13" s="35">
        <v>8642.1271351000014</v>
      </c>
      <c r="AL13" s="35">
        <v>65000</v>
      </c>
      <c r="AM13" s="35">
        <v>65000</v>
      </c>
      <c r="AN13" s="35">
        <v>0</v>
      </c>
      <c r="AO13" s="35">
        <v>114162.39848610002</v>
      </c>
      <c r="AP13" s="35">
        <v>105520.27135100002</v>
      </c>
      <c r="AQ13" s="35">
        <v>8642.1271351000032</v>
      </c>
      <c r="AR13" s="35">
        <v>-11825</v>
      </c>
      <c r="AS13" s="35">
        <v>0</v>
      </c>
    </row>
    <row r="14" spans="1:45" s="1" customFormat="1" ht="12.75" x14ac:dyDescent="0.2">
      <c r="B14" s="32" t="s">
        <v>1211</v>
      </c>
      <c r="C14" s="33" t="s">
        <v>913</v>
      </c>
      <c r="D14" s="32" t="s">
        <v>914</v>
      </c>
      <c r="E14" s="32" t="s">
        <v>12</v>
      </c>
      <c r="F14" s="32" t="s">
        <v>17</v>
      </c>
      <c r="G14" s="32" t="s">
        <v>20</v>
      </c>
      <c r="H14" s="32" t="s">
        <v>43</v>
      </c>
      <c r="I14" s="32" t="s">
        <v>10</v>
      </c>
      <c r="J14" s="32" t="s">
        <v>13</v>
      </c>
      <c r="K14" s="32" t="s">
        <v>915</v>
      </c>
      <c r="L14" s="34">
        <v>5492</v>
      </c>
      <c r="M14" s="151">
        <v>134333.307149</v>
      </c>
      <c r="N14" s="35">
        <v>-242525</v>
      </c>
      <c r="O14" s="35">
        <v>127282.61914818139</v>
      </c>
      <c r="P14" s="31">
        <v>-42270.8061361</v>
      </c>
      <c r="Q14" s="36">
        <v>7416.9983400000001</v>
      </c>
      <c r="R14" s="37">
        <v>42270.8061361</v>
      </c>
      <c r="S14" s="37">
        <v>3297.6356457155521</v>
      </c>
      <c r="T14" s="37">
        <v>101074.35567028276</v>
      </c>
      <c r="U14" s="38">
        <v>146643.58822385748</v>
      </c>
      <c r="V14" s="39">
        <v>154060.58656385748</v>
      </c>
      <c r="W14" s="35">
        <v>154060.58656385748</v>
      </c>
      <c r="X14" s="35">
        <v>128934.11883389694</v>
      </c>
      <c r="Y14" s="34">
        <v>25126.467729960539</v>
      </c>
      <c r="Z14" s="145">
        <v>0</v>
      </c>
      <c r="AA14" s="35">
        <v>12231.965867295719</v>
      </c>
      <c r="AB14" s="35">
        <v>32034.899274647072</v>
      </c>
      <c r="AC14" s="35">
        <v>53834.979999999996</v>
      </c>
      <c r="AD14" s="35">
        <v>153</v>
      </c>
      <c r="AE14" s="35">
        <v>702.95</v>
      </c>
      <c r="AF14" s="35">
        <v>98957.795141942785</v>
      </c>
      <c r="AG14" s="137">
        <v>14598</v>
      </c>
      <c r="AH14" s="35">
        <v>73806.8867149</v>
      </c>
      <c r="AI14" s="35">
        <v>0</v>
      </c>
      <c r="AJ14" s="35">
        <v>13433.330714900001</v>
      </c>
      <c r="AK14" s="35">
        <v>13433.330714900001</v>
      </c>
      <c r="AL14" s="35">
        <v>14598</v>
      </c>
      <c r="AM14" s="35">
        <v>60373.556000000004</v>
      </c>
      <c r="AN14" s="35">
        <v>45775.556000000004</v>
      </c>
      <c r="AO14" s="35">
        <v>-42270.8061361</v>
      </c>
      <c r="AP14" s="35">
        <v>-101479.692851</v>
      </c>
      <c r="AQ14" s="35">
        <v>59208.886714900007</v>
      </c>
      <c r="AR14" s="35">
        <v>-242525</v>
      </c>
      <c r="AS14" s="35">
        <v>0</v>
      </c>
    </row>
    <row r="15" spans="1:45" s="1" customFormat="1" ht="12.75" x14ac:dyDescent="0.2">
      <c r="B15" s="32" t="s">
        <v>1211</v>
      </c>
      <c r="C15" s="33" t="s">
        <v>445</v>
      </c>
      <c r="D15" s="32" t="s">
        <v>446</v>
      </c>
      <c r="E15" s="32" t="s">
        <v>12</v>
      </c>
      <c r="F15" s="32" t="s">
        <v>17</v>
      </c>
      <c r="G15" s="32" t="s">
        <v>20</v>
      </c>
      <c r="H15" s="32" t="s">
        <v>43</v>
      </c>
      <c r="I15" s="32" t="s">
        <v>10</v>
      </c>
      <c r="J15" s="32" t="s">
        <v>11</v>
      </c>
      <c r="K15" s="32" t="s">
        <v>447</v>
      </c>
      <c r="L15" s="34">
        <v>2254</v>
      </c>
      <c r="M15" s="151">
        <v>40970.856036999998</v>
      </c>
      <c r="N15" s="35">
        <v>76290</v>
      </c>
      <c r="O15" s="35">
        <v>0</v>
      </c>
      <c r="P15" s="31">
        <v>142483.116037</v>
      </c>
      <c r="Q15" s="36">
        <v>1349.886575</v>
      </c>
      <c r="R15" s="37">
        <v>0</v>
      </c>
      <c r="S15" s="37">
        <v>845.25827314318178</v>
      </c>
      <c r="T15" s="37">
        <v>3662.7417268568183</v>
      </c>
      <c r="U15" s="38">
        <v>4508.0243094045691</v>
      </c>
      <c r="V15" s="39">
        <v>5857.9108844045695</v>
      </c>
      <c r="W15" s="35">
        <v>148341.02692140458</v>
      </c>
      <c r="X15" s="35">
        <v>1584.8592621431744</v>
      </c>
      <c r="Y15" s="34">
        <v>146756.16765926141</v>
      </c>
      <c r="Z15" s="145">
        <v>0</v>
      </c>
      <c r="AA15" s="35">
        <v>1907.4596202608868</v>
      </c>
      <c r="AB15" s="35">
        <v>8229.3102519958502</v>
      </c>
      <c r="AC15" s="35">
        <v>33886.950000000004</v>
      </c>
      <c r="AD15" s="35">
        <v>1066.1619779749999</v>
      </c>
      <c r="AE15" s="35">
        <v>238.81</v>
      </c>
      <c r="AF15" s="35">
        <v>45328.691850231742</v>
      </c>
      <c r="AG15" s="137">
        <v>795</v>
      </c>
      <c r="AH15" s="35">
        <v>25222.26</v>
      </c>
      <c r="AI15" s="35">
        <v>0</v>
      </c>
      <c r="AJ15" s="35">
        <v>0</v>
      </c>
      <c r="AK15" s="35">
        <v>0</v>
      </c>
      <c r="AL15" s="35">
        <v>795</v>
      </c>
      <c r="AM15" s="35">
        <v>25222.26</v>
      </c>
      <c r="AN15" s="35">
        <v>24427.26</v>
      </c>
      <c r="AO15" s="35">
        <v>142483.116037</v>
      </c>
      <c r="AP15" s="35">
        <v>118055.85603700001</v>
      </c>
      <c r="AQ15" s="35">
        <v>24427.260000000009</v>
      </c>
      <c r="AR15" s="35">
        <v>76290</v>
      </c>
      <c r="AS15" s="35">
        <v>0</v>
      </c>
    </row>
    <row r="16" spans="1:45" s="1" customFormat="1" ht="12.75" x14ac:dyDescent="0.2">
      <c r="B16" s="32" t="s">
        <v>1211</v>
      </c>
      <c r="C16" s="33" t="s">
        <v>156</v>
      </c>
      <c r="D16" s="32" t="s">
        <v>157</v>
      </c>
      <c r="E16" s="32" t="s">
        <v>12</v>
      </c>
      <c r="F16" s="32" t="s">
        <v>17</v>
      </c>
      <c r="G16" s="32" t="s">
        <v>20</v>
      </c>
      <c r="H16" s="32" t="s">
        <v>43</v>
      </c>
      <c r="I16" s="32" t="s">
        <v>10</v>
      </c>
      <c r="J16" s="32" t="s">
        <v>13</v>
      </c>
      <c r="K16" s="32" t="s">
        <v>158</v>
      </c>
      <c r="L16" s="34">
        <v>6943</v>
      </c>
      <c r="M16" s="151">
        <v>195975.83882</v>
      </c>
      <c r="N16" s="35">
        <v>-71307</v>
      </c>
      <c r="O16" s="35">
        <v>36953.579822954845</v>
      </c>
      <c r="P16" s="31">
        <v>212354.33782000002</v>
      </c>
      <c r="Q16" s="36">
        <v>15620.596449000001</v>
      </c>
      <c r="R16" s="37">
        <v>0</v>
      </c>
      <c r="S16" s="37">
        <v>6172.2877588595138</v>
      </c>
      <c r="T16" s="37">
        <v>7713.7122411404862</v>
      </c>
      <c r="U16" s="38">
        <v>13886.074880299877</v>
      </c>
      <c r="V16" s="39">
        <v>29506.671329299876</v>
      </c>
      <c r="W16" s="35">
        <v>241861.00914929988</v>
      </c>
      <c r="X16" s="35">
        <v>11573.039547859487</v>
      </c>
      <c r="Y16" s="34">
        <v>230287.96960144039</v>
      </c>
      <c r="Z16" s="145">
        <v>0</v>
      </c>
      <c r="AA16" s="35">
        <v>13450.536304309173</v>
      </c>
      <c r="AB16" s="35">
        <v>33045.488306753534</v>
      </c>
      <c r="AC16" s="35">
        <v>63702.880000000005</v>
      </c>
      <c r="AD16" s="35">
        <v>1069.16258496808</v>
      </c>
      <c r="AE16" s="35">
        <v>127</v>
      </c>
      <c r="AF16" s="35">
        <v>111395.0671960308</v>
      </c>
      <c r="AG16" s="137">
        <v>40178</v>
      </c>
      <c r="AH16" s="35">
        <v>90659.499000000011</v>
      </c>
      <c r="AI16" s="35">
        <v>0</v>
      </c>
      <c r="AJ16" s="35">
        <v>14335.1</v>
      </c>
      <c r="AK16" s="35">
        <v>14335.1</v>
      </c>
      <c r="AL16" s="35">
        <v>40178</v>
      </c>
      <c r="AM16" s="35">
        <v>76324.399000000005</v>
      </c>
      <c r="AN16" s="35">
        <v>36146.399000000005</v>
      </c>
      <c r="AO16" s="35">
        <v>212354.33782000002</v>
      </c>
      <c r="AP16" s="35">
        <v>161872.83882</v>
      </c>
      <c r="AQ16" s="35">
        <v>50481.499000000011</v>
      </c>
      <c r="AR16" s="35">
        <v>-71307</v>
      </c>
      <c r="AS16" s="35">
        <v>0</v>
      </c>
    </row>
    <row r="17" spans="2:45" s="1" customFormat="1" ht="12.75" x14ac:dyDescent="0.2">
      <c r="B17" s="32" t="s">
        <v>1211</v>
      </c>
      <c r="C17" s="33" t="s">
        <v>562</v>
      </c>
      <c r="D17" s="32" t="s">
        <v>563</v>
      </c>
      <c r="E17" s="32" t="s">
        <v>12</v>
      </c>
      <c r="F17" s="32" t="s">
        <v>17</v>
      </c>
      <c r="G17" s="32" t="s">
        <v>20</v>
      </c>
      <c r="H17" s="32" t="s">
        <v>43</v>
      </c>
      <c r="I17" s="32" t="s">
        <v>10</v>
      </c>
      <c r="J17" s="32" t="s">
        <v>11</v>
      </c>
      <c r="K17" s="32" t="s">
        <v>564</v>
      </c>
      <c r="L17" s="34">
        <v>4191</v>
      </c>
      <c r="M17" s="151">
        <v>150129.98089499999</v>
      </c>
      <c r="N17" s="35">
        <v>-208006</v>
      </c>
      <c r="O17" s="35">
        <v>132428.85274755434</v>
      </c>
      <c r="P17" s="31">
        <v>101401.97898449999</v>
      </c>
      <c r="Q17" s="36">
        <v>11230.083581999999</v>
      </c>
      <c r="R17" s="37">
        <v>0</v>
      </c>
      <c r="S17" s="37">
        <v>2601.250377143856</v>
      </c>
      <c r="T17" s="37">
        <v>18342.669329148237</v>
      </c>
      <c r="U17" s="38">
        <v>20944.032646446798</v>
      </c>
      <c r="V17" s="39">
        <v>32174.116228446797</v>
      </c>
      <c r="W17" s="35">
        <v>133576.09521294679</v>
      </c>
      <c r="X17" s="35">
        <v>26950.228718198225</v>
      </c>
      <c r="Y17" s="34">
        <v>106625.86649474857</v>
      </c>
      <c r="Z17" s="145">
        <v>0</v>
      </c>
      <c r="AA17" s="35">
        <v>8902.0230103022204</v>
      </c>
      <c r="AB17" s="35">
        <v>31490.527547653375</v>
      </c>
      <c r="AC17" s="35">
        <v>62451.61</v>
      </c>
      <c r="AD17" s="35">
        <v>3935.8148618374994</v>
      </c>
      <c r="AE17" s="35">
        <v>658.72</v>
      </c>
      <c r="AF17" s="35">
        <v>107438.69541979309</v>
      </c>
      <c r="AG17" s="137">
        <v>144265</v>
      </c>
      <c r="AH17" s="35">
        <v>159277.9980895</v>
      </c>
      <c r="AI17" s="35">
        <v>0</v>
      </c>
      <c r="AJ17" s="35">
        <v>15012.998089499999</v>
      </c>
      <c r="AK17" s="35">
        <v>15012.998089499999</v>
      </c>
      <c r="AL17" s="35">
        <v>144265</v>
      </c>
      <c r="AM17" s="35">
        <v>144265</v>
      </c>
      <c r="AN17" s="35">
        <v>0</v>
      </c>
      <c r="AO17" s="35">
        <v>101401.97898449999</v>
      </c>
      <c r="AP17" s="35">
        <v>86388.980894999986</v>
      </c>
      <c r="AQ17" s="35">
        <v>15012.998089500004</v>
      </c>
      <c r="AR17" s="35">
        <v>-208006</v>
      </c>
      <c r="AS17" s="35">
        <v>0</v>
      </c>
    </row>
    <row r="18" spans="2:45" s="1" customFormat="1" ht="12.75" x14ac:dyDescent="0.2">
      <c r="B18" s="32" t="s">
        <v>1211</v>
      </c>
      <c r="C18" s="33" t="s">
        <v>631</v>
      </c>
      <c r="D18" s="32" t="s">
        <v>632</v>
      </c>
      <c r="E18" s="32" t="s">
        <v>12</v>
      </c>
      <c r="F18" s="32" t="s">
        <v>17</v>
      </c>
      <c r="G18" s="32" t="s">
        <v>20</v>
      </c>
      <c r="H18" s="32" t="s">
        <v>43</v>
      </c>
      <c r="I18" s="32" t="s">
        <v>10</v>
      </c>
      <c r="J18" s="32" t="s">
        <v>11</v>
      </c>
      <c r="K18" s="32" t="s">
        <v>633</v>
      </c>
      <c r="L18" s="34">
        <v>2503</v>
      </c>
      <c r="M18" s="151">
        <v>65199.463218999997</v>
      </c>
      <c r="N18" s="35">
        <v>-26258</v>
      </c>
      <c r="O18" s="35">
        <v>14204.743009606402</v>
      </c>
      <c r="P18" s="31">
        <v>35109.979540900007</v>
      </c>
      <c r="Q18" s="36">
        <v>3229.8708019999999</v>
      </c>
      <c r="R18" s="37">
        <v>0</v>
      </c>
      <c r="S18" s="37">
        <v>1774.4453325721099</v>
      </c>
      <c r="T18" s="37">
        <v>3231.5546674278903</v>
      </c>
      <c r="U18" s="38">
        <v>5006.0269948711784</v>
      </c>
      <c r="V18" s="39">
        <v>8235.8977968711788</v>
      </c>
      <c r="W18" s="35">
        <v>43345.877337771184</v>
      </c>
      <c r="X18" s="35">
        <v>3327.0849985721143</v>
      </c>
      <c r="Y18" s="34">
        <v>40018.79233919907</v>
      </c>
      <c r="Z18" s="145">
        <v>0</v>
      </c>
      <c r="AA18" s="35">
        <v>8268.7563087235721</v>
      </c>
      <c r="AB18" s="35">
        <v>14346.735005132587</v>
      </c>
      <c r="AC18" s="35">
        <v>44478.8</v>
      </c>
      <c r="AD18" s="35">
        <v>407.18612497499998</v>
      </c>
      <c r="AE18" s="35">
        <v>0</v>
      </c>
      <c r="AF18" s="35">
        <v>67501.477438831178</v>
      </c>
      <c r="AG18" s="137">
        <v>27504</v>
      </c>
      <c r="AH18" s="35">
        <v>34528.516321900002</v>
      </c>
      <c r="AI18" s="35">
        <v>0</v>
      </c>
      <c r="AJ18" s="35">
        <v>6519.9463218999999</v>
      </c>
      <c r="AK18" s="35">
        <v>6519.9463218999999</v>
      </c>
      <c r="AL18" s="35">
        <v>27504</v>
      </c>
      <c r="AM18" s="35">
        <v>28008.57</v>
      </c>
      <c r="AN18" s="35">
        <v>504.56999999999971</v>
      </c>
      <c r="AO18" s="35">
        <v>35109.979540900007</v>
      </c>
      <c r="AP18" s="35">
        <v>28085.463219000008</v>
      </c>
      <c r="AQ18" s="35">
        <v>7024.5163219000024</v>
      </c>
      <c r="AR18" s="35">
        <v>-26258</v>
      </c>
      <c r="AS18" s="35">
        <v>0</v>
      </c>
    </row>
    <row r="19" spans="2:45" s="1" customFormat="1" ht="12.75" x14ac:dyDescent="0.2">
      <c r="B19" s="32" t="s">
        <v>1211</v>
      </c>
      <c r="C19" s="33" t="s">
        <v>586</v>
      </c>
      <c r="D19" s="32" t="s">
        <v>587</v>
      </c>
      <c r="E19" s="32" t="s">
        <v>12</v>
      </c>
      <c r="F19" s="32" t="s">
        <v>17</v>
      </c>
      <c r="G19" s="32" t="s">
        <v>20</v>
      </c>
      <c r="H19" s="32" t="s">
        <v>43</v>
      </c>
      <c r="I19" s="32" t="s">
        <v>10</v>
      </c>
      <c r="J19" s="32" t="s">
        <v>16</v>
      </c>
      <c r="K19" s="32" t="s">
        <v>588</v>
      </c>
      <c r="L19" s="34">
        <v>694</v>
      </c>
      <c r="M19" s="151">
        <v>162641.30284100003</v>
      </c>
      <c r="N19" s="35">
        <v>1573</v>
      </c>
      <c r="O19" s="35">
        <v>0</v>
      </c>
      <c r="P19" s="31">
        <v>124956.31684100002</v>
      </c>
      <c r="Q19" s="36">
        <v>23397.011451999999</v>
      </c>
      <c r="R19" s="37">
        <v>0</v>
      </c>
      <c r="S19" s="37">
        <v>0</v>
      </c>
      <c r="T19" s="37">
        <v>1388</v>
      </c>
      <c r="U19" s="38">
        <v>1388.0074847944857</v>
      </c>
      <c r="V19" s="39">
        <v>24785.018936794484</v>
      </c>
      <c r="W19" s="35">
        <v>149741.33577779451</v>
      </c>
      <c r="X19" s="35">
        <v>0</v>
      </c>
      <c r="Y19" s="34">
        <v>149741.33577779451</v>
      </c>
      <c r="Z19" s="145">
        <v>0</v>
      </c>
      <c r="AA19" s="35">
        <v>3044.4531937841466</v>
      </c>
      <c r="AB19" s="35">
        <v>3222.1041386088373</v>
      </c>
      <c r="AC19" s="35">
        <v>12475.25</v>
      </c>
      <c r="AD19" s="35">
        <v>791.5</v>
      </c>
      <c r="AE19" s="35">
        <v>0</v>
      </c>
      <c r="AF19" s="35">
        <v>19533.307332392986</v>
      </c>
      <c r="AG19" s="137">
        <v>5862</v>
      </c>
      <c r="AH19" s="35">
        <v>6788.0139999999992</v>
      </c>
      <c r="AI19" s="35">
        <v>0</v>
      </c>
      <c r="AJ19" s="35">
        <v>0</v>
      </c>
      <c r="AK19" s="35">
        <v>0</v>
      </c>
      <c r="AL19" s="35">
        <v>5862</v>
      </c>
      <c r="AM19" s="35">
        <v>6788.0139999999992</v>
      </c>
      <c r="AN19" s="35">
        <v>926.01399999999921</v>
      </c>
      <c r="AO19" s="35">
        <v>124956.31684100002</v>
      </c>
      <c r="AP19" s="35">
        <v>124030.30284100003</v>
      </c>
      <c r="AQ19" s="35">
        <v>926.01399999999558</v>
      </c>
      <c r="AR19" s="35">
        <v>1573</v>
      </c>
      <c r="AS19" s="35">
        <v>0</v>
      </c>
    </row>
    <row r="20" spans="2:45" s="1" customFormat="1" ht="12.75" x14ac:dyDescent="0.2">
      <c r="B20" s="32" t="s">
        <v>1211</v>
      </c>
      <c r="C20" s="33" t="s">
        <v>571</v>
      </c>
      <c r="D20" s="32" t="s">
        <v>572</v>
      </c>
      <c r="E20" s="32" t="s">
        <v>12</v>
      </c>
      <c r="F20" s="32" t="s">
        <v>17</v>
      </c>
      <c r="G20" s="32" t="s">
        <v>20</v>
      </c>
      <c r="H20" s="32" t="s">
        <v>43</v>
      </c>
      <c r="I20" s="32" t="s">
        <v>10</v>
      </c>
      <c r="J20" s="32" t="s">
        <v>13</v>
      </c>
      <c r="K20" s="32" t="s">
        <v>573</v>
      </c>
      <c r="L20" s="34">
        <v>8457</v>
      </c>
      <c r="M20" s="151">
        <v>249399.90103099996</v>
      </c>
      <c r="N20" s="35">
        <v>-375855</v>
      </c>
      <c r="O20" s="35">
        <v>325012.82877635182</v>
      </c>
      <c r="P20" s="31">
        <v>-8547.3078659000457</v>
      </c>
      <c r="Q20" s="36">
        <v>10441.062857999999</v>
      </c>
      <c r="R20" s="37">
        <v>8547.3078659000457</v>
      </c>
      <c r="S20" s="37">
        <v>5246.4620308591575</v>
      </c>
      <c r="T20" s="37">
        <v>304764.70374845178</v>
      </c>
      <c r="U20" s="38">
        <v>318560.19147280959</v>
      </c>
      <c r="V20" s="39">
        <v>329001.25433080958</v>
      </c>
      <c r="W20" s="35">
        <v>329001.25433080958</v>
      </c>
      <c r="X20" s="35">
        <v>328999.53650321095</v>
      </c>
      <c r="Y20" s="34">
        <v>1.7178275986225344</v>
      </c>
      <c r="Z20" s="145">
        <v>0</v>
      </c>
      <c r="AA20" s="35">
        <v>4775.4802156127653</v>
      </c>
      <c r="AB20" s="35">
        <v>42146.279552560329</v>
      </c>
      <c r="AC20" s="35">
        <v>158845.54999999999</v>
      </c>
      <c r="AD20" s="35">
        <v>1764.5024288437498</v>
      </c>
      <c r="AE20" s="35">
        <v>0</v>
      </c>
      <c r="AF20" s="35">
        <v>207531.81219701684</v>
      </c>
      <c r="AG20" s="137">
        <v>10000</v>
      </c>
      <c r="AH20" s="35">
        <v>117907.7911031</v>
      </c>
      <c r="AI20" s="35">
        <v>0</v>
      </c>
      <c r="AJ20" s="35">
        <v>24939.990103099997</v>
      </c>
      <c r="AK20" s="35">
        <v>24939.990103099997</v>
      </c>
      <c r="AL20" s="35">
        <v>10000</v>
      </c>
      <c r="AM20" s="35">
        <v>92967.801000000007</v>
      </c>
      <c r="AN20" s="35">
        <v>82967.801000000007</v>
      </c>
      <c r="AO20" s="35">
        <v>-8547.3078659000457</v>
      </c>
      <c r="AP20" s="35">
        <v>-116455.09896900004</v>
      </c>
      <c r="AQ20" s="35">
        <v>107907.7911031</v>
      </c>
      <c r="AR20" s="35">
        <v>-375855</v>
      </c>
      <c r="AS20" s="35">
        <v>0</v>
      </c>
    </row>
    <row r="21" spans="2:45" s="1" customFormat="1" ht="12.75" x14ac:dyDescent="0.2">
      <c r="B21" s="32" t="s">
        <v>1211</v>
      </c>
      <c r="C21" s="33" t="s">
        <v>688</v>
      </c>
      <c r="D21" s="32" t="s">
        <v>689</v>
      </c>
      <c r="E21" s="32" t="s">
        <v>12</v>
      </c>
      <c r="F21" s="32" t="s">
        <v>17</v>
      </c>
      <c r="G21" s="32" t="s">
        <v>20</v>
      </c>
      <c r="H21" s="32" t="s">
        <v>43</v>
      </c>
      <c r="I21" s="32" t="s">
        <v>10</v>
      </c>
      <c r="J21" s="32" t="s">
        <v>11</v>
      </c>
      <c r="K21" s="32" t="s">
        <v>690</v>
      </c>
      <c r="L21" s="34">
        <v>2725</v>
      </c>
      <c r="M21" s="151">
        <v>48695.269682999991</v>
      </c>
      <c r="N21" s="35">
        <v>-93180</v>
      </c>
      <c r="O21" s="35">
        <v>37141.907364267427</v>
      </c>
      <c r="P21" s="31">
        <v>-108508.45334870002</v>
      </c>
      <c r="Q21" s="36">
        <v>2370.065615</v>
      </c>
      <c r="R21" s="37">
        <v>108508.45334870002</v>
      </c>
      <c r="S21" s="37">
        <v>1233.7332228576167</v>
      </c>
      <c r="T21" s="37">
        <v>24383.131176191528</v>
      </c>
      <c r="U21" s="38">
        <v>134126.04101895858</v>
      </c>
      <c r="V21" s="39">
        <v>136496.10663395858</v>
      </c>
      <c r="W21" s="35">
        <v>136496.10663395858</v>
      </c>
      <c r="X21" s="35">
        <v>38164.608112125046</v>
      </c>
      <c r="Y21" s="34">
        <v>98331.498521833535</v>
      </c>
      <c r="Z21" s="145">
        <v>0</v>
      </c>
      <c r="AA21" s="35">
        <v>2326.4257947819442</v>
      </c>
      <c r="AB21" s="35">
        <v>9974.6636679989679</v>
      </c>
      <c r="AC21" s="35">
        <v>36892.51</v>
      </c>
      <c r="AD21" s="35">
        <v>561.24518620676474</v>
      </c>
      <c r="AE21" s="35">
        <v>0</v>
      </c>
      <c r="AF21" s="35">
        <v>49754.844648987681</v>
      </c>
      <c r="AG21" s="137">
        <v>23000</v>
      </c>
      <c r="AH21" s="35">
        <v>35362.276968300001</v>
      </c>
      <c r="AI21" s="35">
        <v>0</v>
      </c>
      <c r="AJ21" s="35">
        <v>4869.5269682999997</v>
      </c>
      <c r="AK21" s="35">
        <v>4869.5269682999997</v>
      </c>
      <c r="AL21" s="35">
        <v>23000</v>
      </c>
      <c r="AM21" s="35">
        <v>30492.75</v>
      </c>
      <c r="AN21" s="35">
        <v>7492.75</v>
      </c>
      <c r="AO21" s="35">
        <v>-108508.45334870002</v>
      </c>
      <c r="AP21" s="35">
        <v>-120870.73031700001</v>
      </c>
      <c r="AQ21" s="35">
        <v>12362.276968299993</v>
      </c>
      <c r="AR21" s="35">
        <v>-93180</v>
      </c>
      <c r="AS21" s="35">
        <v>0</v>
      </c>
    </row>
    <row r="22" spans="2:45" s="1" customFormat="1" ht="12.75" x14ac:dyDescent="0.2">
      <c r="B22" s="32" t="s">
        <v>1211</v>
      </c>
      <c r="C22" s="33" t="s">
        <v>421</v>
      </c>
      <c r="D22" s="32" t="s">
        <v>422</v>
      </c>
      <c r="E22" s="32" t="s">
        <v>12</v>
      </c>
      <c r="F22" s="32" t="s">
        <v>17</v>
      </c>
      <c r="G22" s="32" t="s">
        <v>20</v>
      </c>
      <c r="H22" s="32" t="s">
        <v>43</v>
      </c>
      <c r="I22" s="32" t="s">
        <v>10</v>
      </c>
      <c r="J22" s="32" t="s">
        <v>11</v>
      </c>
      <c r="K22" s="32" t="s">
        <v>423</v>
      </c>
      <c r="L22" s="34">
        <v>1649</v>
      </c>
      <c r="M22" s="151">
        <v>144490.68436900002</v>
      </c>
      <c r="N22" s="35">
        <v>-75284</v>
      </c>
      <c r="O22" s="35">
        <v>64987.318697028881</v>
      </c>
      <c r="P22" s="31">
        <v>90392.694369000033</v>
      </c>
      <c r="Q22" s="36">
        <v>1564.0628790000001</v>
      </c>
      <c r="R22" s="37">
        <v>0</v>
      </c>
      <c r="S22" s="37">
        <v>1348.5852228576609</v>
      </c>
      <c r="T22" s="37">
        <v>1949.4147771423391</v>
      </c>
      <c r="U22" s="38">
        <v>3298.0177844756586</v>
      </c>
      <c r="V22" s="39">
        <v>4862.0806634756591</v>
      </c>
      <c r="W22" s="35">
        <v>95254.775032475693</v>
      </c>
      <c r="X22" s="35">
        <v>2528.5972928576521</v>
      </c>
      <c r="Y22" s="34">
        <v>92726.177739618041</v>
      </c>
      <c r="Z22" s="145">
        <v>0</v>
      </c>
      <c r="AA22" s="35">
        <v>1419.3851010682858</v>
      </c>
      <c r="AB22" s="35">
        <v>5044.8095370692736</v>
      </c>
      <c r="AC22" s="35">
        <v>24585.040000000001</v>
      </c>
      <c r="AD22" s="35">
        <v>193</v>
      </c>
      <c r="AE22" s="35">
        <v>0</v>
      </c>
      <c r="AF22" s="35">
        <v>31242.234638137561</v>
      </c>
      <c r="AG22" s="137">
        <v>5000</v>
      </c>
      <c r="AH22" s="35">
        <v>21186.01</v>
      </c>
      <c r="AI22" s="35">
        <v>0</v>
      </c>
      <c r="AJ22" s="35">
        <v>2733.7000000000003</v>
      </c>
      <c r="AK22" s="35">
        <v>2733.7000000000003</v>
      </c>
      <c r="AL22" s="35">
        <v>5000</v>
      </c>
      <c r="AM22" s="35">
        <v>18452.309999999998</v>
      </c>
      <c r="AN22" s="35">
        <v>13452.309999999998</v>
      </c>
      <c r="AO22" s="35">
        <v>90392.694369000033</v>
      </c>
      <c r="AP22" s="35">
        <v>74206.684369000039</v>
      </c>
      <c r="AQ22" s="35">
        <v>16186.009999999995</v>
      </c>
      <c r="AR22" s="35">
        <v>-75284</v>
      </c>
      <c r="AS22" s="35">
        <v>0</v>
      </c>
    </row>
    <row r="23" spans="2:45" s="1" customFormat="1" ht="12.75" x14ac:dyDescent="0.2">
      <c r="B23" s="32" t="s">
        <v>1211</v>
      </c>
      <c r="C23" s="33" t="s">
        <v>487</v>
      </c>
      <c r="D23" s="32" t="s">
        <v>488</v>
      </c>
      <c r="E23" s="32" t="s">
        <v>12</v>
      </c>
      <c r="F23" s="32" t="s">
        <v>17</v>
      </c>
      <c r="G23" s="32" t="s">
        <v>20</v>
      </c>
      <c r="H23" s="32" t="s">
        <v>43</v>
      </c>
      <c r="I23" s="32" t="s">
        <v>10</v>
      </c>
      <c r="J23" s="32" t="s">
        <v>16</v>
      </c>
      <c r="K23" s="32" t="s">
        <v>489</v>
      </c>
      <c r="L23" s="34">
        <v>504</v>
      </c>
      <c r="M23" s="151">
        <v>55008.275468</v>
      </c>
      <c r="N23" s="35">
        <v>-178424</v>
      </c>
      <c r="O23" s="35">
        <v>164163.18357592911</v>
      </c>
      <c r="P23" s="31">
        <v>-117558.400532</v>
      </c>
      <c r="Q23" s="36">
        <v>3573.7211259999999</v>
      </c>
      <c r="R23" s="37">
        <v>117558.400532</v>
      </c>
      <c r="S23" s="37">
        <v>191.7003462857879</v>
      </c>
      <c r="T23" s="37">
        <v>128792.61288448586</v>
      </c>
      <c r="U23" s="38">
        <v>246544.04324515242</v>
      </c>
      <c r="V23" s="39">
        <v>250117.76437115241</v>
      </c>
      <c r="W23" s="35">
        <v>250117.76437115241</v>
      </c>
      <c r="X23" s="35">
        <v>161116.63840221491</v>
      </c>
      <c r="Y23" s="34">
        <v>89001.1259689375</v>
      </c>
      <c r="Z23" s="145">
        <v>0</v>
      </c>
      <c r="AA23" s="35">
        <v>2488.1832766402831</v>
      </c>
      <c r="AB23" s="35">
        <v>2092.6666774166038</v>
      </c>
      <c r="AC23" s="35">
        <v>14078.099999999999</v>
      </c>
      <c r="AD23" s="35">
        <v>0</v>
      </c>
      <c r="AE23" s="35">
        <v>0</v>
      </c>
      <c r="AF23" s="35">
        <v>18658.949954056887</v>
      </c>
      <c r="AG23" s="137">
        <v>0</v>
      </c>
      <c r="AH23" s="35">
        <v>5857.3239999999996</v>
      </c>
      <c r="AI23" s="35">
        <v>0</v>
      </c>
      <c r="AJ23" s="35">
        <v>927.7</v>
      </c>
      <c r="AK23" s="35">
        <v>927.7</v>
      </c>
      <c r="AL23" s="35">
        <v>0</v>
      </c>
      <c r="AM23" s="35">
        <v>4929.6239999999998</v>
      </c>
      <c r="AN23" s="35">
        <v>4929.6239999999998</v>
      </c>
      <c r="AO23" s="35">
        <v>-117558.400532</v>
      </c>
      <c r="AP23" s="35">
        <v>-123415.72453199999</v>
      </c>
      <c r="AQ23" s="35">
        <v>5857.3239999999932</v>
      </c>
      <c r="AR23" s="35">
        <v>-178424</v>
      </c>
      <c r="AS23" s="35">
        <v>0</v>
      </c>
    </row>
    <row r="24" spans="2:45" s="1" customFormat="1" ht="12.75" x14ac:dyDescent="0.2">
      <c r="B24" s="32" t="s">
        <v>1211</v>
      </c>
      <c r="C24" s="33" t="s">
        <v>1003</v>
      </c>
      <c r="D24" s="32" t="s">
        <v>1004</v>
      </c>
      <c r="E24" s="32" t="s">
        <v>12</v>
      </c>
      <c r="F24" s="32" t="s">
        <v>17</v>
      </c>
      <c r="G24" s="32" t="s">
        <v>20</v>
      </c>
      <c r="H24" s="32" t="s">
        <v>43</v>
      </c>
      <c r="I24" s="32" t="s">
        <v>10</v>
      </c>
      <c r="J24" s="32" t="s">
        <v>11</v>
      </c>
      <c r="K24" s="32" t="s">
        <v>1005</v>
      </c>
      <c r="L24" s="34">
        <v>2523</v>
      </c>
      <c r="M24" s="151">
        <v>68228.571792000002</v>
      </c>
      <c r="N24" s="35">
        <v>-48828</v>
      </c>
      <c r="O24" s="35">
        <v>38790.799422342592</v>
      </c>
      <c r="P24" s="31">
        <v>6204.2717919999996</v>
      </c>
      <c r="Q24" s="36">
        <v>5088.0489170000001</v>
      </c>
      <c r="R24" s="37">
        <v>0</v>
      </c>
      <c r="S24" s="37">
        <v>2159.7602365722582</v>
      </c>
      <c r="T24" s="37">
        <v>24575.496828577307</v>
      </c>
      <c r="U24" s="38">
        <v>26735.401235109697</v>
      </c>
      <c r="V24" s="39">
        <v>31823.450152109697</v>
      </c>
      <c r="W24" s="35">
        <v>38027.721944109697</v>
      </c>
      <c r="X24" s="35">
        <v>33437.819363914852</v>
      </c>
      <c r="Y24" s="34">
        <v>4589.9025801948483</v>
      </c>
      <c r="Z24" s="145">
        <v>0</v>
      </c>
      <c r="AA24" s="35">
        <v>2625.189275217067</v>
      </c>
      <c r="AB24" s="35">
        <v>15480.240278056348</v>
      </c>
      <c r="AC24" s="35">
        <v>43615</v>
      </c>
      <c r="AD24" s="35">
        <v>330.73500000000001</v>
      </c>
      <c r="AE24" s="35">
        <v>0</v>
      </c>
      <c r="AF24" s="35">
        <v>62051.164553273411</v>
      </c>
      <c r="AG24" s="137">
        <v>29949</v>
      </c>
      <c r="AH24" s="35">
        <v>30864.7</v>
      </c>
      <c r="AI24" s="35">
        <v>0</v>
      </c>
      <c r="AJ24" s="35">
        <v>915.7</v>
      </c>
      <c r="AK24" s="35">
        <v>915.7</v>
      </c>
      <c r="AL24" s="35">
        <v>29949</v>
      </c>
      <c r="AM24" s="35">
        <v>29949</v>
      </c>
      <c r="AN24" s="35">
        <v>0</v>
      </c>
      <c r="AO24" s="35">
        <v>6204.2717919999996</v>
      </c>
      <c r="AP24" s="35">
        <v>5288.5717919999997</v>
      </c>
      <c r="AQ24" s="35">
        <v>915.69999999999982</v>
      </c>
      <c r="AR24" s="35">
        <v>-48828</v>
      </c>
      <c r="AS24" s="35">
        <v>0</v>
      </c>
    </row>
    <row r="25" spans="2:45" s="1" customFormat="1" ht="12.75" x14ac:dyDescent="0.2">
      <c r="B25" s="32" t="s">
        <v>1211</v>
      </c>
      <c r="C25" s="33" t="s">
        <v>760</v>
      </c>
      <c r="D25" s="32" t="s">
        <v>761</v>
      </c>
      <c r="E25" s="32" t="s">
        <v>12</v>
      </c>
      <c r="F25" s="32" t="s">
        <v>17</v>
      </c>
      <c r="G25" s="32" t="s">
        <v>20</v>
      </c>
      <c r="H25" s="32" t="s">
        <v>43</v>
      </c>
      <c r="I25" s="32" t="s">
        <v>10</v>
      </c>
      <c r="J25" s="32" t="s">
        <v>14</v>
      </c>
      <c r="K25" s="32" t="s">
        <v>762</v>
      </c>
      <c r="L25" s="34">
        <v>36201</v>
      </c>
      <c r="M25" s="151">
        <v>739912.1790169999</v>
      </c>
      <c r="N25" s="35">
        <v>-222544</v>
      </c>
      <c r="O25" s="35">
        <v>75890.41749901924</v>
      </c>
      <c r="P25" s="31">
        <v>764265.39691869984</v>
      </c>
      <c r="Q25" s="36">
        <v>37145.439636000003</v>
      </c>
      <c r="R25" s="37">
        <v>0</v>
      </c>
      <c r="S25" s="37">
        <v>33725.624040012954</v>
      </c>
      <c r="T25" s="37">
        <v>38676.375959987046</v>
      </c>
      <c r="U25" s="38">
        <v>72402.390428018989</v>
      </c>
      <c r="V25" s="39">
        <v>109547.83006401898</v>
      </c>
      <c r="W25" s="35">
        <v>873813.2269827188</v>
      </c>
      <c r="X25" s="35">
        <v>63235.545075012953</v>
      </c>
      <c r="Y25" s="34">
        <v>810577.68190770585</v>
      </c>
      <c r="Z25" s="145">
        <v>7678.1338396967349</v>
      </c>
      <c r="AA25" s="35">
        <v>108260.848394267</v>
      </c>
      <c r="AB25" s="35">
        <v>338701.44179466629</v>
      </c>
      <c r="AC25" s="35">
        <v>342020.87</v>
      </c>
      <c r="AD25" s="35">
        <v>6330.5758338519781</v>
      </c>
      <c r="AE25" s="35">
        <v>35053.019999999997</v>
      </c>
      <c r="AF25" s="35">
        <v>838044.88986248197</v>
      </c>
      <c r="AG25" s="137">
        <v>520485</v>
      </c>
      <c r="AH25" s="35">
        <v>594476.21790169994</v>
      </c>
      <c r="AI25" s="35">
        <v>0</v>
      </c>
      <c r="AJ25" s="35">
        <v>73991.217901699987</v>
      </c>
      <c r="AK25" s="35">
        <v>73991.217901699987</v>
      </c>
      <c r="AL25" s="35">
        <v>520485</v>
      </c>
      <c r="AM25" s="35">
        <v>520485</v>
      </c>
      <c r="AN25" s="35">
        <v>0</v>
      </c>
      <c r="AO25" s="35">
        <v>764265.39691869984</v>
      </c>
      <c r="AP25" s="35">
        <v>690274.1790169999</v>
      </c>
      <c r="AQ25" s="35">
        <v>73991.217901699943</v>
      </c>
      <c r="AR25" s="35">
        <v>-222544</v>
      </c>
      <c r="AS25" s="35">
        <v>0</v>
      </c>
    </row>
    <row r="26" spans="2:45" s="1" customFormat="1" ht="12.75" x14ac:dyDescent="0.2">
      <c r="B26" s="32" t="s">
        <v>1211</v>
      </c>
      <c r="C26" s="33" t="s">
        <v>652</v>
      </c>
      <c r="D26" s="32" t="s">
        <v>653</v>
      </c>
      <c r="E26" s="32" t="s">
        <v>12</v>
      </c>
      <c r="F26" s="32" t="s">
        <v>17</v>
      </c>
      <c r="G26" s="32" t="s">
        <v>20</v>
      </c>
      <c r="H26" s="32" t="s">
        <v>43</v>
      </c>
      <c r="I26" s="32" t="s">
        <v>10</v>
      </c>
      <c r="J26" s="32" t="s">
        <v>11</v>
      </c>
      <c r="K26" s="32" t="s">
        <v>654</v>
      </c>
      <c r="L26" s="34">
        <v>3306</v>
      </c>
      <c r="M26" s="151">
        <v>105655.28578799999</v>
      </c>
      <c r="N26" s="35">
        <v>-23064</v>
      </c>
      <c r="O26" s="35">
        <v>1876.0096751408946</v>
      </c>
      <c r="P26" s="31">
        <v>118640.28578799998</v>
      </c>
      <c r="Q26" s="36">
        <v>5474.0656760000002</v>
      </c>
      <c r="R26" s="37">
        <v>0</v>
      </c>
      <c r="S26" s="37">
        <v>2471.3333280009492</v>
      </c>
      <c r="T26" s="37">
        <v>4140.6666719990508</v>
      </c>
      <c r="U26" s="38">
        <v>6612.0356552313688</v>
      </c>
      <c r="V26" s="39">
        <v>12086.10133123137</v>
      </c>
      <c r="W26" s="35">
        <v>130726.38711923135</v>
      </c>
      <c r="X26" s="35">
        <v>4633.749990000957</v>
      </c>
      <c r="Y26" s="34">
        <v>126092.6371292304</v>
      </c>
      <c r="Z26" s="145">
        <v>0</v>
      </c>
      <c r="AA26" s="35">
        <v>1299.4135364836245</v>
      </c>
      <c r="AB26" s="35">
        <v>17686.503776053763</v>
      </c>
      <c r="AC26" s="35">
        <v>44970.47</v>
      </c>
      <c r="AD26" s="35">
        <v>906.39648780000005</v>
      </c>
      <c r="AE26" s="35">
        <v>0</v>
      </c>
      <c r="AF26" s="35">
        <v>64862.783800337391</v>
      </c>
      <c r="AG26" s="137">
        <v>72130</v>
      </c>
      <c r="AH26" s="35">
        <v>78080</v>
      </c>
      <c r="AI26" s="35">
        <v>0</v>
      </c>
      <c r="AJ26" s="35">
        <v>5950</v>
      </c>
      <c r="AK26" s="35">
        <v>5950</v>
      </c>
      <c r="AL26" s="35">
        <v>72130</v>
      </c>
      <c r="AM26" s="35">
        <v>72130</v>
      </c>
      <c r="AN26" s="35">
        <v>0</v>
      </c>
      <c r="AO26" s="35">
        <v>118640.28578799998</v>
      </c>
      <c r="AP26" s="35">
        <v>112690.28578799998</v>
      </c>
      <c r="AQ26" s="35">
        <v>5950</v>
      </c>
      <c r="AR26" s="35">
        <v>-24114</v>
      </c>
      <c r="AS26" s="35">
        <v>1050</v>
      </c>
    </row>
    <row r="27" spans="2:45" s="1" customFormat="1" ht="12.75" x14ac:dyDescent="0.2">
      <c r="B27" s="32" t="s">
        <v>1211</v>
      </c>
      <c r="C27" s="33" t="s">
        <v>41</v>
      </c>
      <c r="D27" s="32" t="s">
        <v>42</v>
      </c>
      <c r="E27" s="32" t="s">
        <v>12</v>
      </c>
      <c r="F27" s="32" t="s">
        <v>17</v>
      </c>
      <c r="G27" s="32" t="s">
        <v>20</v>
      </c>
      <c r="H27" s="32" t="s">
        <v>43</v>
      </c>
      <c r="I27" s="32" t="s">
        <v>10</v>
      </c>
      <c r="J27" s="32" t="s">
        <v>16</v>
      </c>
      <c r="K27" s="32" t="s">
        <v>44</v>
      </c>
      <c r="L27" s="34">
        <v>865</v>
      </c>
      <c r="M27" s="151">
        <v>18691.629568</v>
      </c>
      <c r="N27" s="35">
        <v>-8102</v>
      </c>
      <c r="O27" s="35">
        <v>1998.5361767161357</v>
      </c>
      <c r="P27" s="31">
        <v>29921.792524799996</v>
      </c>
      <c r="Q27" s="36">
        <v>1071.0134210000001</v>
      </c>
      <c r="R27" s="37">
        <v>0</v>
      </c>
      <c r="S27" s="37">
        <v>376.13845942871586</v>
      </c>
      <c r="T27" s="37">
        <v>1353.8615405712842</v>
      </c>
      <c r="U27" s="38">
        <v>1730.0093290305911</v>
      </c>
      <c r="V27" s="39">
        <v>2801.0227500305909</v>
      </c>
      <c r="W27" s="35">
        <v>32722.815274830587</v>
      </c>
      <c r="X27" s="35">
        <v>705.25961142871529</v>
      </c>
      <c r="Y27" s="34">
        <v>32017.555663401872</v>
      </c>
      <c r="Z27" s="145">
        <v>0</v>
      </c>
      <c r="AA27" s="35">
        <v>1092.901511182992</v>
      </c>
      <c r="AB27" s="35">
        <v>7451.7226156911311</v>
      </c>
      <c r="AC27" s="35">
        <v>15830.88</v>
      </c>
      <c r="AD27" s="35">
        <v>2205</v>
      </c>
      <c r="AE27" s="35">
        <v>0</v>
      </c>
      <c r="AF27" s="35">
        <v>26580.504126874122</v>
      </c>
      <c r="AG27" s="137">
        <v>17463</v>
      </c>
      <c r="AH27" s="35">
        <v>19332.162956799999</v>
      </c>
      <c r="AI27" s="35">
        <v>0</v>
      </c>
      <c r="AJ27" s="35">
        <v>1869.1629568000001</v>
      </c>
      <c r="AK27" s="35">
        <v>1869.1629568000001</v>
      </c>
      <c r="AL27" s="35">
        <v>17463</v>
      </c>
      <c r="AM27" s="35">
        <v>17463</v>
      </c>
      <c r="AN27" s="35">
        <v>0</v>
      </c>
      <c r="AO27" s="35">
        <v>29921.792524799996</v>
      </c>
      <c r="AP27" s="35">
        <v>28052.629567999997</v>
      </c>
      <c r="AQ27" s="35">
        <v>1869.1629567999989</v>
      </c>
      <c r="AR27" s="35">
        <v>-8102</v>
      </c>
      <c r="AS27" s="35">
        <v>0</v>
      </c>
    </row>
    <row r="28" spans="2:45" s="1" customFormat="1" ht="12.75" x14ac:dyDescent="0.2">
      <c r="B28" s="32" t="s">
        <v>1211</v>
      </c>
      <c r="C28" s="33" t="s">
        <v>1165</v>
      </c>
      <c r="D28" s="32" t="s">
        <v>1166</v>
      </c>
      <c r="E28" s="32" t="s">
        <v>12</v>
      </c>
      <c r="F28" s="32" t="s">
        <v>17</v>
      </c>
      <c r="G28" s="32" t="s">
        <v>20</v>
      </c>
      <c r="H28" s="32" t="s">
        <v>43</v>
      </c>
      <c r="I28" s="32" t="s">
        <v>10</v>
      </c>
      <c r="J28" s="32" t="s">
        <v>11</v>
      </c>
      <c r="K28" s="32" t="s">
        <v>1167</v>
      </c>
      <c r="L28" s="34">
        <v>4606</v>
      </c>
      <c r="M28" s="151">
        <v>128410.88711599998</v>
      </c>
      <c r="N28" s="35">
        <v>-81737</v>
      </c>
      <c r="O28" s="35">
        <v>28669.703860107362</v>
      </c>
      <c r="P28" s="31">
        <v>85294.975827599992</v>
      </c>
      <c r="Q28" s="36">
        <v>2915.5539480000002</v>
      </c>
      <c r="R28" s="37">
        <v>0</v>
      </c>
      <c r="S28" s="37">
        <v>1735.6454068578093</v>
      </c>
      <c r="T28" s="37">
        <v>7476.3545931421904</v>
      </c>
      <c r="U28" s="38">
        <v>9212.0496757397723</v>
      </c>
      <c r="V28" s="39">
        <v>12127.603623739773</v>
      </c>
      <c r="W28" s="35">
        <v>97422.57945133977</v>
      </c>
      <c r="X28" s="35">
        <v>3254.3351378578081</v>
      </c>
      <c r="Y28" s="34">
        <v>94168.244313481962</v>
      </c>
      <c r="Z28" s="145">
        <v>0</v>
      </c>
      <c r="AA28" s="35">
        <v>9186.7683898671548</v>
      </c>
      <c r="AB28" s="35">
        <v>15147.815843175833</v>
      </c>
      <c r="AC28" s="35">
        <v>57133.84</v>
      </c>
      <c r="AD28" s="35">
        <v>2073.307359675</v>
      </c>
      <c r="AE28" s="35">
        <v>954.03</v>
      </c>
      <c r="AF28" s="35">
        <v>84495.761592717987</v>
      </c>
      <c r="AG28" s="137">
        <v>76335</v>
      </c>
      <c r="AH28" s="35">
        <v>89176.088711599994</v>
      </c>
      <c r="AI28" s="35">
        <v>0</v>
      </c>
      <c r="AJ28" s="35">
        <v>12841.088711599999</v>
      </c>
      <c r="AK28" s="35">
        <v>12841.088711599999</v>
      </c>
      <c r="AL28" s="35">
        <v>76335</v>
      </c>
      <c r="AM28" s="35">
        <v>76335</v>
      </c>
      <c r="AN28" s="35">
        <v>0</v>
      </c>
      <c r="AO28" s="35">
        <v>85294.975827599992</v>
      </c>
      <c r="AP28" s="35">
        <v>72453.887115999998</v>
      </c>
      <c r="AQ28" s="35">
        <v>12841.088711599994</v>
      </c>
      <c r="AR28" s="35">
        <v>-81737</v>
      </c>
      <c r="AS28" s="35">
        <v>0</v>
      </c>
    </row>
    <row r="29" spans="2:45" s="1" customFormat="1" ht="12.75" x14ac:dyDescent="0.2">
      <c r="B29" s="32" t="s">
        <v>1211</v>
      </c>
      <c r="C29" s="33" t="s">
        <v>400</v>
      </c>
      <c r="D29" s="32" t="s">
        <v>401</v>
      </c>
      <c r="E29" s="32" t="s">
        <v>12</v>
      </c>
      <c r="F29" s="32" t="s">
        <v>17</v>
      </c>
      <c r="G29" s="32" t="s">
        <v>20</v>
      </c>
      <c r="H29" s="32" t="s">
        <v>43</v>
      </c>
      <c r="I29" s="32" t="s">
        <v>10</v>
      </c>
      <c r="J29" s="32" t="s">
        <v>11</v>
      </c>
      <c r="K29" s="32" t="s">
        <v>402</v>
      </c>
      <c r="L29" s="34">
        <v>3874</v>
      </c>
      <c r="M29" s="151">
        <v>172451.71359</v>
      </c>
      <c r="N29" s="35">
        <v>-108123</v>
      </c>
      <c r="O29" s="35">
        <v>81893.228953216691</v>
      </c>
      <c r="P29" s="31">
        <v>73869.944948999997</v>
      </c>
      <c r="Q29" s="36">
        <v>9816.1951059999992</v>
      </c>
      <c r="R29" s="37">
        <v>0</v>
      </c>
      <c r="S29" s="37">
        <v>4010.5699622872544</v>
      </c>
      <c r="T29" s="37">
        <v>3737.4300377127456</v>
      </c>
      <c r="U29" s="38">
        <v>7748.0417811150401</v>
      </c>
      <c r="V29" s="39">
        <v>17564.236887115039</v>
      </c>
      <c r="W29" s="35">
        <v>91434.181836115036</v>
      </c>
      <c r="X29" s="35">
        <v>9236.1562945039332</v>
      </c>
      <c r="Y29" s="34">
        <v>82198.025541611103</v>
      </c>
      <c r="Z29" s="145">
        <v>0</v>
      </c>
      <c r="AA29" s="35">
        <v>2604.9566939278252</v>
      </c>
      <c r="AB29" s="35">
        <v>23103.311517993268</v>
      </c>
      <c r="AC29" s="35">
        <v>39529.97</v>
      </c>
      <c r="AD29" s="35">
        <v>839.7298136843749</v>
      </c>
      <c r="AE29" s="35">
        <v>0</v>
      </c>
      <c r="AF29" s="35">
        <v>66077.968025605471</v>
      </c>
      <c r="AG29" s="137">
        <v>0</v>
      </c>
      <c r="AH29" s="35">
        <v>60595.231358999998</v>
      </c>
      <c r="AI29" s="35">
        <v>0</v>
      </c>
      <c r="AJ29" s="35">
        <v>17245.171359</v>
      </c>
      <c r="AK29" s="35">
        <v>17245.171359</v>
      </c>
      <c r="AL29" s="35">
        <v>0</v>
      </c>
      <c r="AM29" s="35">
        <v>43350.06</v>
      </c>
      <c r="AN29" s="35">
        <v>43350.06</v>
      </c>
      <c r="AO29" s="35">
        <v>73869.944948999997</v>
      </c>
      <c r="AP29" s="35">
        <v>13274.713589999999</v>
      </c>
      <c r="AQ29" s="35">
        <v>60595.231358999998</v>
      </c>
      <c r="AR29" s="35">
        <v>-108123</v>
      </c>
      <c r="AS29" s="35">
        <v>0</v>
      </c>
    </row>
    <row r="30" spans="2:45" s="1" customFormat="1" ht="12.75" x14ac:dyDescent="0.2">
      <c r="B30" s="32" t="s">
        <v>1211</v>
      </c>
      <c r="C30" s="33" t="s">
        <v>493</v>
      </c>
      <c r="D30" s="32" t="s">
        <v>494</v>
      </c>
      <c r="E30" s="32" t="s">
        <v>12</v>
      </c>
      <c r="F30" s="32" t="s">
        <v>17</v>
      </c>
      <c r="G30" s="32" t="s">
        <v>20</v>
      </c>
      <c r="H30" s="32" t="s">
        <v>43</v>
      </c>
      <c r="I30" s="32" t="s">
        <v>10</v>
      </c>
      <c r="J30" s="32" t="s">
        <v>14</v>
      </c>
      <c r="K30" s="32" t="s">
        <v>495</v>
      </c>
      <c r="L30" s="34">
        <v>22494</v>
      </c>
      <c r="M30" s="151">
        <v>618623.9158079999</v>
      </c>
      <c r="N30" s="35">
        <v>-201260</v>
      </c>
      <c r="O30" s="35">
        <v>109768.91541271974</v>
      </c>
      <c r="P30" s="31">
        <v>594503.84738879977</v>
      </c>
      <c r="Q30" s="36">
        <v>29261.84261</v>
      </c>
      <c r="R30" s="37">
        <v>0</v>
      </c>
      <c r="S30" s="37">
        <v>20957.850745150903</v>
      </c>
      <c r="T30" s="37">
        <v>24030.149254849097</v>
      </c>
      <c r="U30" s="38">
        <v>44988.242597935394</v>
      </c>
      <c r="V30" s="39">
        <v>74250.085207935394</v>
      </c>
      <c r="W30" s="35">
        <v>668753.93259673519</v>
      </c>
      <c r="X30" s="35">
        <v>39295.970147151034</v>
      </c>
      <c r="Y30" s="34">
        <v>629457.96244958416</v>
      </c>
      <c r="Z30" s="145">
        <v>0</v>
      </c>
      <c r="AA30" s="35">
        <v>26440.110458819632</v>
      </c>
      <c r="AB30" s="35">
        <v>134109.2776584448</v>
      </c>
      <c r="AC30" s="35">
        <v>280638.78999999998</v>
      </c>
      <c r="AD30" s="35">
        <v>12477.0852884671</v>
      </c>
      <c r="AE30" s="35">
        <v>214.63</v>
      </c>
      <c r="AF30" s="35">
        <v>453879.89340573153</v>
      </c>
      <c r="AG30" s="137">
        <v>207755</v>
      </c>
      <c r="AH30" s="35">
        <v>284777.93158079992</v>
      </c>
      <c r="AI30" s="35">
        <v>0</v>
      </c>
      <c r="AJ30" s="35">
        <v>61862.391580799995</v>
      </c>
      <c r="AK30" s="35">
        <v>61862.391580799995</v>
      </c>
      <c r="AL30" s="35">
        <v>207755</v>
      </c>
      <c r="AM30" s="35">
        <v>222915.53999999995</v>
      </c>
      <c r="AN30" s="35">
        <v>15160.53999999995</v>
      </c>
      <c r="AO30" s="35">
        <v>594503.84738879977</v>
      </c>
      <c r="AP30" s="35">
        <v>517480.9158079999</v>
      </c>
      <c r="AQ30" s="35">
        <v>77022.931580799981</v>
      </c>
      <c r="AR30" s="35">
        <v>-201260</v>
      </c>
      <c r="AS30" s="35">
        <v>0</v>
      </c>
    </row>
    <row r="31" spans="2:45" s="1" customFormat="1" ht="12.75" x14ac:dyDescent="0.2">
      <c r="B31" s="32" t="s">
        <v>1211</v>
      </c>
      <c r="C31" s="33" t="s">
        <v>823</v>
      </c>
      <c r="D31" s="32" t="s">
        <v>824</v>
      </c>
      <c r="E31" s="32" t="s">
        <v>12</v>
      </c>
      <c r="F31" s="32" t="s">
        <v>17</v>
      </c>
      <c r="G31" s="32" t="s">
        <v>20</v>
      </c>
      <c r="H31" s="32" t="s">
        <v>43</v>
      </c>
      <c r="I31" s="32" t="s">
        <v>10</v>
      </c>
      <c r="J31" s="32" t="s">
        <v>13</v>
      </c>
      <c r="K31" s="32" t="s">
        <v>825</v>
      </c>
      <c r="L31" s="34">
        <v>8453</v>
      </c>
      <c r="M31" s="151">
        <v>1068994.2697300001</v>
      </c>
      <c r="N31" s="35">
        <v>-163005</v>
      </c>
      <c r="O31" s="35">
        <v>108459.34444616846</v>
      </c>
      <c r="P31" s="31">
        <v>961815.49873000011</v>
      </c>
      <c r="Q31" s="36">
        <v>77984.826986999993</v>
      </c>
      <c r="R31" s="37">
        <v>0</v>
      </c>
      <c r="S31" s="37">
        <v>8182.4304537174276</v>
      </c>
      <c r="T31" s="37">
        <v>8723.5695462825715</v>
      </c>
      <c r="U31" s="38">
        <v>16906.09116565964</v>
      </c>
      <c r="V31" s="39">
        <v>94890.918152659637</v>
      </c>
      <c r="W31" s="35">
        <v>1056706.4168826598</v>
      </c>
      <c r="X31" s="35">
        <v>15342.057100717444</v>
      </c>
      <c r="Y31" s="34">
        <v>1041364.3597819423</v>
      </c>
      <c r="Z31" s="145">
        <v>0</v>
      </c>
      <c r="AA31" s="35">
        <v>18580.708205270486</v>
      </c>
      <c r="AB31" s="35">
        <v>35789.235264613329</v>
      </c>
      <c r="AC31" s="35">
        <v>99951.260000000009</v>
      </c>
      <c r="AD31" s="35">
        <v>5078.8768636184523</v>
      </c>
      <c r="AE31" s="35">
        <v>2733.97</v>
      </c>
      <c r="AF31" s="35">
        <v>162134.05033350227</v>
      </c>
      <c r="AG31" s="137">
        <v>85132</v>
      </c>
      <c r="AH31" s="35">
        <v>116742.22899999999</v>
      </c>
      <c r="AI31" s="35">
        <v>0</v>
      </c>
      <c r="AJ31" s="35">
        <v>23818.400000000001</v>
      </c>
      <c r="AK31" s="35">
        <v>23818.400000000001</v>
      </c>
      <c r="AL31" s="35">
        <v>85132</v>
      </c>
      <c r="AM31" s="35">
        <v>92923.828999999998</v>
      </c>
      <c r="AN31" s="35">
        <v>7791.8289999999979</v>
      </c>
      <c r="AO31" s="35">
        <v>961815.49873000011</v>
      </c>
      <c r="AP31" s="35">
        <v>930205.26973000006</v>
      </c>
      <c r="AQ31" s="35">
        <v>31610.22900000005</v>
      </c>
      <c r="AR31" s="35">
        <v>-163005</v>
      </c>
      <c r="AS31" s="35">
        <v>0</v>
      </c>
    </row>
    <row r="32" spans="2:45" s="1" customFormat="1" ht="12.75" x14ac:dyDescent="0.2">
      <c r="B32" s="32" t="s">
        <v>1211</v>
      </c>
      <c r="C32" s="33" t="s">
        <v>649</v>
      </c>
      <c r="D32" s="32" t="s">
        <v>650</v>
      </c>
      <c r="E32" s="32" t="s">
        <v>12</v>
      </c>
      <c r="F32" s="32" t="s">
        <v>17</v>
      </c>
      <c r="G32" s="32" t="s">
        <v>20</v>
      </c>
      <c r="H32" s="32" t="s">
        <v>43</v>
      </c>
      <c r="I32" s="32" t="s">
        <v>10</v>
      </c>
      <c r="J32" s="32" t="s">
        <v>13</v>
      </c>
      <c r="K32" s="32" t="s">
        <v>651</v>
      </c>
      <c r="L32" s="34">
        <v>7897</v>
      </c>
      <c r="M32" s="151">
        <v>144789.971246</v>
      </c>
      <c r="N32" s="35">
        <v>10844</v>
      </c>
      <c r="O32" s="35">
        <v>0</v>
      </c>
      <c r="P32" s="31">
        <v>199110.69224599999</v>
      </c>
      <c r="Q32" s="36">
        <v>6969.0267270000004</v>
      </c>
      <c r="R32" s="37">
        <v>0</v>
      </c>
      <c r="S32" s="37">
        <v>6782.7599028597479</v>
      </c>
      <c r="T32" s="37">
        <v>9011.2400971402531</v>
      </c>
      <c r="U32" s="38">
        <v>15794.085169196043</v>
      </c>
      <c r="V32" s="39">
        <v>22763.111896196046</v>
      </c>
      <c r="W32" s="35">
        <v>221873.80414219602</v>
      </c>
      <c r="X32" s="35">
        <v>12717.674817859748</v>
      </c>
      <c r="Y32" s="34">
        <v>209156.12932433627</v>
      </c>
      <c r="Z32" s="145">
        <v>0</v>
      </c>
      <c r="AA32" s="35">
        <v>14556.728595771048</v>
      </c>
      <c r="AB32" s="35">
        <v>27833.548911120975</v>
      </c>
      <c r="AC32" s="35">
        <v>100601.42000000001</v>
      </c>
      <c r="AD32" s="35">
        <v>798.49229649999995</v>
      </c>
      <c r="AE32" s="35">
        <v>1181.6600000000001</v>
      </c>
      <c r="AF32" s="35">
        <v>144971.84980339202</v>
      </c>
      <c r="AG32" s="137">
        <v>27119</v>
      </c>
      <c r="AH32" s="35">
        <v>86829.721000000005</v>
      </c>
      <c r="AI32" s="35">
        <v>18</v>
      </c>
      <c r="AJ32" s="35">
        <v>18</v>
      </c>
      <c r="AK32" s="35">
        <v>0</v>
      </c>
      <c r="AL32" s="35">
        <v>27101</v>
      </c>
      <c r="AM32" s="35">
        <v>86811.721000000005</v>
      </c>
      <c r="AN32" s="35">
        <v>59710.721000000005</v>
      </c>
      <c r="AO32" s="35">
        <v>199110.69224599999</v>
      </c>
      <c r="AP32" s="35">
        <v>139399.97124599997</v>
      </c>
      <c r="AQ32" s="35">
        <v>59710.72100000002</v>
      </c>
      <c r="AR32" s="35">
        <v>10844</v>
      </c>
      <c r="AS32" s="35">
        <v>0</v>
      </c>
    </row>
    <row r="33" spans="2:45" s="1" customFormat="1" ht="12.75" x14ac:dyDescent="0.2">
      <c r="B33" s="32" t="s">
        <v>1211</v>
      </c>
      <c r="C33" s="33" t="s">
        <v>637</v>
      </c>
      <c r="D33" s="32" t="s">
        <v>638</v>
      </c>
      <c r="E33" s="32" t="s">
        <v>12</v>
      </c>
      <c r="F33" s="32" t="s">
        <v>17</v>
      </c>
      <c r="G33" s="32" t="s">
        <v>20</v>
      </c>
      <c r="H33" s="32" t="s">
        <v>43</v>
      </c>
      <c r="I33" s="32" t="s">
        <v>10</v>
      </c>
      <c r="J33" s="32" t="s">
        <v>11</v>
      </c>
      <c r="K33" s="32" t="s">
        <v>639</v>
      </c>
      <c r="L33" s="34">
        <v>1830</v>
      </c>
      <c r="M33" s="151">
        <v>50670.416558000004</v>
      </c>
      <c r="N33" s="35">
        <v>-81205</v>
      </c>
      <c r="O33" s="35">
        <v>73344.312409534861</v>
      </c>
      <c r="P33" s="31">
        <v>-47572.783441999993</v>
      </c>
      <c r="Q33" s="36">
        <v>2038.563778</v>
      </c>
      <c r="R33" s="37">
        <v>47572.783441999993</v>
      </c>
      <c r="S33" s="37">
        <v>0</v>
      </c>
      <c r="T33" s="37">
        <v>57460.216459168172</v>
      </c>
      <c r="U33" s="38">
        <v>105033.56629195958</v>
      </c>
      <c r="V33" s="39">
        <v>107072.13006995957</v>
      </c>
      <c r="W33" s="35">
        <v>107072.13006995957</v>
      </c>
      <c r="X33" s="35">
        <v>71305.74863153488</v>
      </c>
      <c r="Y33" s="34">
        <v>35766.381438424694</v>
      </c>
      <c r="Z33" s="145">
        <v>0</v>
      </c>
      <c r="AA33" s="35">
        <v>2956.7556805981512</v>
      </c>
      <c r="AB33" s="35">
        <v>7025.6511165928241</v>
      </c>
      <c r="AC33" s="35">
        <v>23273.41</v>
      </c>
      <c r="AD33" s="35">
        <v>50.29</v>
      </c>
      <c r="AE33" s="35">
        <v>0</v>
      </c>
      <c r="AF33" s="35">
        <v>33306.106797190972</v>
      </c>
      <c r="AG33" s="137">
        <v>0</v>
      </c>
      <c r="AH33" s="35">
        <v>23831.800000000003</v>
      </c>
      <c r="AI33" s="35">
        <v>0</v>
      </c>
      <c r="AJ33" s="35">
        <v>3354.1000000000004</v>
      </c>
      <c r="AK33" s="35">
        <v>3354.1000000000004</v>
      </c>
      <c r="AL33" s="35">
        <v>0</v>
      </c>
      <c r="AM33" s="35">
        <v>20477.7</v>
      </c>
      <c r="AN33" s="35">
        <v>20477.7</v>
      </c>
      <c r="AO33" s="35">
        <v>-47572.783441999993</v>
      </c>
      <c r="AP33" s="35">
        <v>-71404.583441999988</v>
      </c>
      <c r="AQ33" s="35">
        <v>23831.800000000003</v>
      </c>
      <c r="AR33" s="35">
        <v>-81205</v>
      </c>
      <c r="AS33" s="35">
        <v>0</v>
      </c>
    </row>
    <row r="34" spans="2:45" s="1" customFormat="1" ht="12.75" x14ac:dyDescent="0.2">
      <c r="B34" s="32" t="s">
        <v>1211</v>
      </c>
      <c r="C34" s="33" t="s">
        <v>304</v>
      </c>
      <c r="D34" s="32" t="s">
        <v>305</v>
      </c>
      <c r="E34" s="32" t="s">
        <v>12</v>
      </c>
      <c r="F34" s="32" t="s">
        <v>17</v>
      </c>
      <c r="G34" s="32" t="s">
        <v>20</v>
      </c>
      <c r="H34" s="32" t="s">
        <v>43</v>
      </c>
      <c r="I34" s="32" t="s">
        <v>10</v>
      </c>
      <c r="J34" s="32" t="s">
        <v>16</v>
      </c>
      <c r="K34" s="32" t="s">
        <v>306</v>
      </c>
      <c r="L34" s="34">
        <v>656</v>
      </c>
      <c r="M34" s="151">
        <v>24067.588269</v>
      </c>
      <c r="N34" s="35">
        <v>91080</v>
      </c>
      <c r="O34" s="35">
        <v>0</v>
      </c>
      <c r="P34" s="31">
        <v>106894.924269</v>
      </c>
      <c r="Q34" s="36">
        <v>1563.707568</v>
      </c>
      <c r="R34" s="37">
        <v>0</v>
      </c>
      <c r="S34" s="37">
        <v>365.42922057156886</v>
      </c>
      <c r="T34" s="37">
        <v>946.57077942843114</v>
      </c>
      <c r="U34" s="38">
        <v>1312.0070749642402</v>
      </c>
      <c r="V34" s="39">
        <v>2875.7146429642403</v>
      </c>
      <c r="W34" s="35">
        <v>109770.63891196424</v>
      </c>
      <c r="X34" s="35">
        <v>685.17978857157868</v>
      </c>
      <c r="Y34" s="34">
        <v>109085.45912339266</v>
      </c>
      <c r="Z34" s="145">
        <v>0</v>
      </c>
      <c r="AA34" s="35">
        <v>2371.2174532307172</v>
      </c>
      <c r="AB34" s="35">
        <v>1946.400243866969</v>
      </c>
      <c r="AC34" s="35">
        <v>10997.93</v>
      </c>
      <c r="AD34" s="35">
        <v>0</v>
      </c>
      <c r="AE34" s="35">
        <v>0</v>
      </c>
      <c r="AF34" s="35">
        <v>15315.547697097687</v>
      </c>
      <c r="AG34" s="137">
        <v>0</v>
      </c>
      <c r="AH34" s="35">
        <v>6416.3359999999993</v>
      </c>
      <c r="AI34" s="35">
        <v>0</v>
      </c>
      <c r="AJ34" s="35">
        <v>0</v>
      </c>
      <c r="AK34" s="35">
        <v>0</v>
      </c>
      <c r="AL34" s="35">
        <v>0</v>
      </c>
      <c r="AM34" s="35">
        <v>6416.3359999999993</v>
      </c>
      <c r="AN34" s="35">
        <v>6416.3359999999993</v>
      </c>
      <c r="AO34" s="35">
        <v>106894.924269</v>
      </c>
      <c r="AP34" s="35">
        <v>100478.588269</v>
      </c>
      <c r="AQ34" s="35">
        <v>6416.3359999999957</v>
      </c>
      <c r="AR34" s="35">
        <v>91080</v>
      </c>
      <c r="AS34" s="35">
        <v>0</v>
      </c>
    </row>
    <row r="35" spans="2:45" s="1" customFormat="1" ht="12.75" x14ac:dyDescent="0.2">
      <c r="B35" s="32" t="s">
        <v>1211</v>
      </c>
      <c r="C35" s="33" t="s">
        <v>457</v>
      </c>
      <c r="D35" s="32" t="s">
        <v>458</v>
      </c>
      <c r="E35" s="32" t="s">
        <v>12</v>
      </c>
      <c r="F35" s="32" t="s">
        <v>17</v>
      </c>
      <c r="G35" s="32" t="s">
        <v>20</v>
      </c>
      <c r="H35" s="32" t="s">
        <v>43</v>
      </c>
      <c r="I35" s="32" t="s">
        <v>10</v>
      </c>
      <c r="J35" s="32" t="s">
        <v>16</v>
      </c>
      <c r="K35" s="32" t="s">
        <v>459</v>
      </c>
      <c r="L35" s="34">
        <v>912</v>
      </c>
      <c r="M35" s="151">
        <v>52900.417679999999</v>
      </c>
      <c r="N35" s="35">
        <v>-33712</v>
      </c>
      <c r="O35" s="35">
        <v>28387.033539668337</v>
      </c>
      <c r="P35" s="31">
        <v>28671.38968</v>
      </c>
      <c r="Q35" s="36">
        <v>3516.2761810000002</v>
      </c>
      <c r="R35" s="37">
        <v>0</v>
      </c>
      <c r="S35" s="37">
        <v>645.40927314310511</v>
      </c>
      <c r="T35" s="37">
        <v>1178.5907268568949</v>
      </c>
      <c r="U35" s="38">
        <v>1824.009835925895</v>
      </c>
      <c r="V35" s="39">
        <v>5340.2860169258947</v>
      </c>
      <c r="W35" s="35">
        <v>34011.675696925893</v>
      </c>
      <c r="X35" s="35">
        <v>1210.1423871431107</v>
      </c>
      <c r="Y35" s="34">
        <v>32801.533309782782</v>
      </c>
      <c r="Z35" s="145">
        <v>456.82729617470352</v>
      </c>
      <c r="AA35" s="35">
        <v>2251.9679210629133</v>
      </c>
      <c r="AB35" s="35">
        <v>4758.0446998861926</v>
      </c>
      <c r="AC35" s="35">
        <v>14035.84</v>
      </c>
      <c r="AD35" s="35">
        <v>0</v>
      </c>
      <c r="AE35" s="35">
        <v>0</v>
      </c>
      <c r="AF35" s="35">
        <v>21502.679917123809</v>
      </c>
      <c r="AG35" s="137">
        <v>7487</v>
      </c>
      <c r="AH35" s="35">
        <v>9482.9719999999998</v>
      </c>
      <c r="AI35" s="35">
        <v>0</v>
      </c>
      <c r="AJ35" s="35">
        <v>562.70000000000005</v>
      </c>
      <c r="AK35" s="35">
        <v>562.70000000000005</v>
      </c>
      <c r="AL35" s="35">
        <v>7487</v>
      </c>
      <c r="AM35" s="35">
        <v>8920.271999999999</v>
      </c>
      <c r="AN35" s="35">
        <v>1433.271999999999</v>
      </c>
      <c r="AO35" s="35">
        <v>28671.38968</v>
      </c>
      <c r="AP35" s="35">
        <v>26675.417679999999</v>
      </c>
      <c r="AQ35" s="35">
        <v>1995.9719999999979</v>
      </c>
      <c r="AR35" s="35">
        <v>-33712</v>
      </c>
      <c r="AS35" s="35">
        <v>0</v>
      </c>
    </row>
    <row r="36" spans="2:45" s="1" customFormat="1" ht="12.75" x14ac:dyDescent="0.2">
      <c r="B36" s="32" t="s">
        <v>1211</v>
      </c>
      <c r="C36" s="33" t="s">
        <v>310</v>
      </c>
      <c r="D36" s="32" t="s">
        <v>311</v>
      </c>
      <c r="E36" s="32" t="s">
        <v>12</v>
      </c>
      <c r="F36" s="32" t="s">
        <v>17</v>
      </c>
      <c r="G36" s="32" t="s">
        <v>20</v>
      </c>
      <c r="H36" s="32" t="s">
        <v>43</v>
      </c>
      <c r="I36" s="32" t="s">
        <v>10</v>
      </c>
      <c r="J36" s="32" t="s">
        <v>11</v>
      </c>
      <c r="K36" s="32" t="s">
        <v>312</v>
      </c>
      <c r="L36" s="34">
        <v>1568</v>
      </c>
      <c r="M36" s="151">
        <v>23848.874123999998</v>
      </c>
      <c r="N36" s="35">
        <v>15795</v>
      </c>
      <c r="O36" s="35">
        <v>0</v>
      </c>
      <c r="P36" s="31">
        <v>43927.794123999993</v>
      </c>
      <c r="Q36" s="36">
        <v>949.43444999999997</v>
      </c>
      <c r="R36" s="37">
        <v>0</v>
      </c>
      <c r="S36" s="37">
        <v>974.01359542894545</v>
      </c>
      <c r="T36" s="37">
        <v>2161.9864045710547</v>
      </c>
      <c r="U36" s="38">
        <v>3136.016910890135</v>
      </c>
      <c r="V36" s="39">
        <v>4085.4513608901352</v>
      </c>
      <c r="W36" s="35">
        <v>48013.245484890125</v>
      </c>
      <c r="X36" s="35">
        <v>1826.2754914289399</v>
      </c>
      <c r="Y36" s="34">
        <v>46186.969993461185</v>
      </c>
      <c r="Z36" s="145">
        <v>0</v>
      </c>
      <c r="AA36" s="35">
        <v>2002.9440674982588</v>
      </c>
      <c r="AB36" s="35">
        <v>8990.1419997423836</v>
      </c>
      <c r="AC36" s="35">
        <v>23841.7</v>
      </c>
      <c r="AD36" s="35">
        <v>533.87994948749997</v>
      </c>
      <c r="AE36" s="35">
        <v>0</v>
      </c>
      <c r="AF36" s="35">
        <v>35368.666016728137</v>
      </c>
      <c r="AG36" s="137">
        <v>0</v>
      </c>
      <c r="AH36" s="35">
        <v>17545.919999999998</v>
      </c>
      <c r="AI36" s="35">
        <v>0</v>
      </c>
      <c r="AJ36" s="35">
        <v>0</v>
      </c>
      <c r="AK36" s="35">
        <v>0</v>
      </c>
      <c r="AL36" s="35">
        <v>0</v>
      </c>
      <c r="AM36" s="35">
        <v>17545.919999999998</v>
      </c>
      <c r="AN36" s="35">
        <v>17545.919999999998</v>
      </c>
      <c r="AO36" s="35">
        <v>43927.794123999993</v>
      </c>
      <c r="AP36" s="35">
        <v>26381.874123999994</v>
      </c>
      <c r="AQ36" s="35">
        <v>17545.919999999998</v>
      </c>
      <c r="AR36" s="35">
        <v>15795</v>
      </c>
      <c r="AS36" s="35">
        <v>0</v>
      </c>
    </row>
    <row r="37" spans="2:45" s="1" customFormat="1" ht="12.75" x14ac:dyDescent="0.2">
      <c r="B37" s="32" t="s">
        <v>1211</v>
      </c>
      <c r="C37" s="33" t="s">
        <v>267</v>
      </c>
      <c r="D37" s="32" t="s">
        <v>268</v>
      </c>
      <c r="E37" s="32" t="s">
        <v>12</v>
      </c>
      <c r="F37" s="32" t="s">
        <v>17</v>
      </c>
      <c r="G37" s="32" t="s">
        <v>20</v>
      </c>
      <c r="H37" s="32" t="s">
        <v>43</v>
      </c>
      <c r="I37" s="32" t="s">
        <v>10</v>
      </c>
      <c r="J37" s="32" t="s">
        <v>11</v>
      </c>
      <c r="K37" s="32" t="s">
        <v>269</v>
      </c>
      <c r="L37" s="34">
        <v>3801</v>
      </c>
      <c r="M37" s="151">
        <v>82162.308423000009</v>
      </c>
      <c r="N37" s="35">
        <v>-49024</v>
      </c>
      <c r="O37" s="35">
        <v>14088.682436856294</v>
      </c>
      <c r="P37" s="31">
        <v>60713.729265300004</v>
      </c>
      <c r="Q37" s="36">
        <v>2087.9068980000002</v>
      </c>
      <c r="R37" s="37">
        <v>0</v>
      </c>
      <c r="S37" s="37">
        <v>1711.9170834292288</v>
      </c>
      <c r="T37" s="37">
        <v>5890.082916570771</v>
      </c>
      <c r="U37" s="38">
        <v>7602.040993809569</v>
      </c>
      <c r="V37" s="39">
        <v>9689.9478918095701</v>
      </c>
      <c r="W37" s="35">
        <v>70403.677157109574</v>
      </c>
      <c r="X37" s="35">
        <v>3209.844531429233</v>
      </c>
      <c r="Y37" s="34">
        <v>67193.832625680341</v>
      </c>
      <c r="Z37" s="145">
        <v>0</v>
      </c>
      <c r="AA37" s="35">
        <v>3964.9554072150895</v>
      </c>
      <c r="AB37" s="35">
        <v>14336.613145472502</v>
      </c>
      <c r="AC37" s="35">
        <v>59641.34</v>
      </c>
      <c r="AD37" s="35">
        <v>302</v>
      </c>
      <c r="AE37" s="35">
        <v>495.88</v>
      </c>
      <c r="AF37" s="35">
        <v>78740.788552687591</v>
      </c>
      <c r="AG37" s="137">
        <v>33410</v>
      </c>
      <c r="AH37" s="35">
        <v>50749.420842299995</v>
      </c>
      <c r="AI37" s="35">
        <v>0</v>
      </c>
      <c r="AJ37" s="35">
        <v>8216.2308423000013</v>
      </c>
      <c r="AK37" s="35">
        <v>8216.2308423000013</v>
      </c>
      <c r="AL37" s="35">
        <v>33410</v>
      </c>
      <c r="AM37" s="35">
        <v>42533.189999999995</v>
      </c>
      <c r="AN37" s="35">
        <v>9123.1899999999951</v>
      </c>
      <c r="AO37" s="35">
        <v>60713.729265300004</v>
      </c>
      <c r="AP37" s="35">
        <v>43374.308423000009</v>
      </c>
      <c r="AQ37" s="35">
        <v>17339.420842299995</v>
      </c>
      <c r="AR37" s="35">
        <v>-49024</v>
      </c>
      <c r="AS37" s="35">
        <v>0</v>
      </c>
    </row>
    <row r="38" spans="2:45" s="1" customFormat="1" ht="12.75" x14ac:dyDescent="0.2">
      <c r="B38" s="32" t="s">
        <v>1211</v>
      </c>
      <c r="C38" s="33" t="s">
        <v>451</v>
      </c>
      <c r="D38" s="32" t="s">
        <v>452</v>
      </c>
      <c r="E38" s="32" t="s">
        <v>12</v>
      </c>
      <c r="F38" s="32" t="s">
        <v>17</v>
      </c>
      <c r="G38" s="32" t="s">
        <v>20</v>
      </c>
      <c r="H38" s="32" t="s">
        <v>43</v>
      </c>
      <c r="I38" s="32" t="s">
        <v>10</v>
      </c>
      <c r="J38" s="32" t="s">
        <v>16</v>
      </c>
      <c r="K38" s="32" t="s">
        <v>453</v>
      </c>
      <c r="L38" s="34">
        <v>536</v>
      </c>
      <c r="M38" s="151">
        <v>29179.555570999997</v>
      </c>
      <c r="N38" s="35">
        <v>-51541</v>
      </c>
      <c r="O38" s="35">
        <v>48623.044442899998</v>
      </c>
      <c r="P38" s="31">
        <v>-14200.872871900003</v>
      </c>
      <c r="Q38" s="36">
        <v>1346.7312690000001</v>
      </c>
      <c r="R38" s="37">
        <v>14200.872871900003</v>
      </c>
      <c r="S38" s="37">
        <v>16.656126857149253</v>
      </c>
      <c r="T38" s="37">
        <v>39005.512861538067</v>
      </c>
      <c r="U38" s="38">
        <v>53223.328865720454</v>
      </c>
      <c r="V38" s="39">
        <v>54570.060134720457</v>
      </c>
      <c r="W38" s="35">
        <v>54570.060134720457</v>
      </c>
      <c r="X38" s="35">
        <v>47322.117522757144</v>
      </c>
      <c r="Y38" s="34">
        <v>7247.9426119633135</v>
      </c>
      <c r="Z38" s="145">
        <v>0</v>
      </c>
      <c r="AA38" s="35">
        <v>314.90102952461933</v>
      </c>
      <c r="AB38" s="35">
        <v>1875.4916116328302</v>
      </c>
      <c r="AC38" s="35">
        <v>6866.7</v>
      </c>
      <c r="AD38" s="35">
        <v>0</v>
      </c>
      <c r="AE38" s="35">
        <v>82.5</v>
      </c>
      <c r="AF38" s="35">
        <v>9139.5926411574492</v>
      </c>
      <c r="AG38" s="137">
        <v>0</v>
      </c>
      <c r="AH38" s="35">
        <v>8160.5715570999992</v>
      </c>
      <c r="AI38" s="35">
        <v>0</v>
      </c>
      <c r="AJ38" s="35">
        <v>2917.9555571000001</v>
      </c>
      <c r="AK38" s="35">
        <v>2917.9555571000001</v>
      </c>
      <c r="AL38" s="35">
        <v>0</v>
      </c>
      <c r="AM38" s="35">
        <v>5242.6159999999991</v>
      </c>
      <c r="AN38" s="35">
        <v>5242.6159999999991</v>
      </c>
      <c r="AO38" s="35">
        <v>-14200.872871900003</v>
      </c>
      <c r="AP38" s="35">
        <v>-22361.444428999999</v>
      </c>
      <c r="AQ38" s="35">
        <v>8160.5715570999992</v>
      </c>
      <c r="AR38" s="35">
        <v>-51541</v>
      </c>
      <c r="AS38" s="35">
        <v>0</v>
      </c>
    </row>
    <row r="39" spans="2:45" s="1" customFormat="1" ht="12.75" x14ac:dyDescent="0.2">
      <c r="B39" s="32" t="s">
        <v>1211</v>
      </c>
      <c r="C39" s="33" t="s">
        <v>109</v>
      </c>
      <c r="D39" s="32" t="s">
        <v>110</v>
      </c>
      <c r="E39" s="32" t="s">
        <v>12</v>
      </c>
      <c r="F39" s="32" t="s">
        <v>17</v>
      </c>
      <c r="G39" s="32" t="s">
        <v>20</v>
      </c>
      <c r="H39" s="32" t="s">
        <v>43</v>
      </c>
      <c r="I39" s="32" t="s">
        <v>10</v>
      </c>
      <c r="J39" s="32" t="s">
        <v>14</v>
      </c>
      <c r="K39" s="32" t="s">
        <v>111</v>
      </c>
      <c r="L39" s="34">
        <v>20037</v>
      </c>
      <c r="M39" s="151">
        <v>1406023.524365</v>
      </c>
      <c r="N39" s="35">
        <v>-467356.52</v>
      </c>
      <c r="O39" s="35">
        <v>261589.65680923255</v>
      </c>
      <c r="P39" s="31">
        <v>1506010.3568015001</v>
      </c>
      <c r="Q39" s="36">
        <v>32878.257798999999</v>
      </c>
      <c r="R39" s="37">
        <v>0</v>
      </c>
      <c r="S39" s="37">
        <v>20692.436594293664</v>
      </c>
      <c r="T39" s="37">
        <v>19381.563405706336</v>
      </c>
      <c r="U39" s="38">
        <v>40074.216099174511</v>
      </c>
      <c r="V39" s="39">
        <v>72952.473898174503</v>
      </c>
      <c r="W39" s="35">
        <v>1578962.8306996746</v>
      </c>
      <c r="X39" s="35">
        <v>38798.318614293588</v>
      </c>
      <c r="Y39" s="34">
        <v>1540164.512085381</v>
      </c>
      <c r="Z39" s="145">
        <v>0</v>
      </c>
      <c r="AA39" s="35">
        <v>19911.579651599808</v>
      </c>
      <c r="AB39" s="35">
        <v>202936.55681654517</v>
      </c>
      <c r="AC39" s="35">
        <v>212136.54</v>
      </c>
      <c r="AD39" s="35">
        <v>9359.5164882837544</v>
      </c>
      <c r="AE39" s="35">
        <v>10263.81</v>
      </c>
      <c r="AF39" s="35">
        <v>454608.00295642874</v>
      </c>
      <c r="AG39" s="137">
        <v>460272</v>
      </c>
      <c r="AH39" s="35">
        <v>600874.35243650002</v>
      </c>
      <c r="AI39" s="35">
        <v>0</v>
      </c>
      <c r="AJ39" s="35">
        <v>140602.35243649999</v>
      </c>
      <c r="AK39" s="35">
        <v>140602.35243649999</v>
      </c>
      <c r="AL39" s="35">
        <v>460272</v>
      </c>
      <c r="AM39" s="35">
        <v>460272</v>
      </c>
      <c r="AN39" s="35">
        <v>0</v>
      </c>
      <c r="AO39" s="35">
        <v>1506010.3568015001</v>
      </c>
      <c r="AP39" s="35">
        <v>1365408.0043650002</v>
      </c>
      <c r="AQ39" s="35">
        <v>140602.3524364999</v>
      </c>
      <c r="AR39" s="35">
        <v>-467356.52</v>
      </c>
      <c r="AS39" s="35">
        <v>0</v>
      </c>
    </row>
    <row r="40" spans="2:45" s="1" customFormat="1" ht="12.75" x14ac:dyDescent="0.2">
      <c r="B40" s="32" t="s">
        <v>1211</v>
      </c>
      <c r="C40" s="33" t="s">
        <v>1112</v>
      </c>
      <c r="D40" s="32" t="s">
        <v>1113</v>
      </c>
      <c r="E40" s="32" t="s">
        <v>12</v>
      </c>
      <c r="F40" s="32" t="s">
        <v>17</v>
      </c>
      <c r="G40" s="32" t="s">
        <v>20</v>
      </c>
      <c r="H40" s="32" t="s">
        <v>43</v>
      </c>
      <c r="I40" s="32" t="s">
        <v>10</v>
      </c>
      <c r="J40" s="32" t="s">
        <v>16</v>
      </c>
      <c r="K40" s="32" t="s">
        <v>1114</v>
      </c>
      <c r="L40" s="34">
        <v>505</v>
      </c>
      <c r="M40" s="151">
        <v>146475.61217499999</v>
      </c>
      <c r="N40" s="35">
        <v>-348310</v>
      </c>
      <c r="O40" s="35">
        <v>248053.56399480806</v>
      </c>
      <c r="P40" s="31">
        <v>-182247.4216075</v>
      </c>
      <c r="Q40" s="36">
        <v>3943.0308129999999</v>
      </c>
      <c r="R40" s="37">
        <v>182247.4216075</v>
      </c>
      <c r="S40" s="37">
        <v>237.55277714294837</v>
      </c>
      <c r="T40" s="37">
        <v>195565.97891060589</v>
      </c>
      <c r="U40" s="38">
        <v>378052.99193623627</v>
      </c>
      <c r="V40" s="39">
        <v>381996.02274923626</v>
      </c>
      <c r="W40" s="35">
        <v>381996.02274923626</v>
      </c>
      <c r="X40" s="35">
        <v>244763.80331895105</v>
      </c>
      <c r="Y40" s="34">
        <v>137232.21943028521</v>
      </c>
      <c r="Z40" s="145">
        <v>0</v>
      </c>
      <c r="AA40" s="35">
        <v>6526.9650280501564</v>
      </c>
      <c r="AB40" s="35">
        <v>8176.2936354246003</v>
      </c>
      <c r="AC40" s="35">
        <v>6602.9600000000009</v>
      </c>
      <c r="AD40" s="35">
        <v>1309.6266317</v>
      </c>
      <c r="AE40" s="35">
        <v>502.83</v>
      </c>
      <c r="AF40" s="35">
        <v>23118.675295174759</v>
      </c>
      <c r="AG40" s="137">
        <v>0</v>
      </c>
      <c r="AH40" s="35">
        <v>19586.966217499998</v>
      </c>
      <c r="AI40" s="35">
        <v>0</v>
      </c>
      <c r="AJ40" s="35">
        <v>14647.561217499999</v>
      </c>
      <c r="AK40" s="35">
        <v>14647.561217499999</v>
      </c>
      <c r="AL40" s="35">
        <v>0</v>
      </c>
      <c r="AM40" s="35">
        <v>4939.4049999999997</v>
      </c>
      <c r="AN40" s="35">
        <v>4939.4049999999997</v>
      </c>
      <c r="AO40" s="35">
        <v>-182247.4216075</v>
      </c>
      <c r="AP40" s="35">
        <v>-201834.38782500001</v>
      </c>
      <c r="AQ40" s="35">
        <v>19586.966217499983</v>
      </c>
      <c r="AR40" s="35">
        <v>-348310</v>
      </c>
      <c r="AS40" s="35">
        <v>0</v>
      </c>
    </row>
    <row r="41" spans="2:45" s="1" customFormat="1" ht="12.75" x14ac:dyDescent="0.2">
      <c r="B41" s="32" t="s">
        <v>1211</v>
      </c>
      <c r="C41" s="33" t="s">
        <v>343</v>
      </c>
      <c r="D41" s="32" t="s">
        <v>344</v>
      </c>
      <c r="E41" s="32" t="s">
        <v>12</v>
      </c>
      <c r="F41" s="32" t="s">
        <v>17</v>
      </c>
      <c r="G41" s="32" t="s">
        <v>20</v>
      </c>
      <c r="H41" s="32" t="s">
        <v>43</v>
      </c>
      <c r="I41" s="32" t="s">
        <v>10</v>
      </c>
      <c r="J41" s="32" t="s">
        <v>15</v>
      </c>
      <c r="K41" s="32" t="s">
        <v>345</v>
      </c>
      <c r="L41" s="34">
        <v>10342</v>
      </c>
      <c r="M41" s="151">
        <v>1715956.805257</v>
      </c>
      <c r="N41" s="35">
        <v>-654624</v>
      </c>
      <c r="O41" s="35">
        <v>498192.5</v>
      </c>
      <c r="P41" s="31">
        <v>1250696.6452569999</v>
      </c>
      <c r="Q41" s="36">
        <v>75495.732399</v>
      </c>
      <c r="R41" s="37">
        <v>0</v>
      </c>
      <c r="S41" s="37">
        <v>12312.334669719014</v>
      </c>
      <c r="T41" s="37">
        <v>8371.6653302809864</v>
      </c>
      <c r="U41" s="38">
        <v>20684.111538536847</v>
      </c>
      <c r="V41" s="39">
        <v>96179.843937536847</v>
      </c>
      <c r="W41" s="35">
        <v>1346876.4891945368</v>
      </c>
      <c r="X41" s="35">
        <v>23085.627505718963</v>
      </c>
      <c r="Y41" s="34">
        <v>1323790.8616888179</v>
      </c>
      <c r="Z41" s="145">
        <v>269252.38978108449</v>
      </c>
      <c r="AA41" s="35">
        <v>33978.323909843923</v>
      </c>
      <c r="AB41" s="35">
        <v>181346.19318961239</v>
      </c>
      <c r="AC41" s="35">
        <v>121877.45</v>
      </c>
      <c r="AD41" s="35">
        <v>8043.159046718878</v>
      </c>
      <c r="AE41" s="35">
        <v>102005.73</v>
      </c>
      <c r="AF41" s="35">
        <v>716503.24592725956</v>
      </c>
      <c r="AG41" s="137">
        <v>0</v>
      </c>
      <c r="AH41" s="35">
        <v>272985.83999999997</v>
      </c>
      <c r="AI41" s="35">
        <v>0</v>
      </c>
      <c r="AJ41" s="35">
        <v>156431.5</v>
      </c>
      <c r="AK41" s="35">
        <v>156431.5</v>
      </c>
      <c r="AL41" s="35">
        <v>0</v>
      </c>
      <c r="AM41" s="35">
        <v>116554.34</v>
      </c>
      <c r="AN41" s="35">
        <v>116554.34</v>
      </c>
      <c r="AO41" s="35">
        <v>1250696.6452569999</v>
      </c>
      <c r="AP41" s="35">
        <v>977710.80525699991</v>
      </c>
      <c r="AQ41" s="35">
        <v>272985.83999999985</v>
      </c>
      <c r="AR41" s="35">
        <v>-654624</v>
      </c>
      <c r="AS41" s="35">
        <v>0</v>
      </c>
    </row>
    <row r="42" spans="2:45" s="1" customFormat="1" ht="12.75" x14ac:dyDescent="0.2">
      <c r="B42" s="32" t="s">
        <v>1211</v>
      </c>
      <c r="C42" s="33" t="s">
        <v>316</v>
      </c>
      <c r="D42" s="32" t="s">
        <v>317</v>
      </c>
      <c r="E42" s="32" t="s">
        <v>12</v>
      </c>
      <c r="F42" s="32" t="s">
        <v>17</v>
      </c>
      <c r="G42" s="32" t="s">
        <v>20</v>
      </c>
      <c r="H42" s="32" t="s">
        <v>43</v>
      </c>
      <c r="I42" s="32" t="s">
        <v>10</v>
      </c>
      <c r="J42" s="32" t="s">
        <v>11</v>
      </c>
      <c r="K42" s="32" t="s">
        <v>318</v>
      </c>
      <c r="L42" s="34">
        <v>2793</v>
      </c>
      <c r="M42" s="151">
        <v>210243.575924</v>
      </c>
      <c r="N42" s="35">
        <v>-28796</v>
      </c>
      <c r="O42" s="35">
        <v>5397.8329764675145</v>
      </c>
      <c r="P42" s="31">
        <v>111312.60351640001</v>
      </c>
      <c r="Q42" s="36">
        <v>15671.032230000001</v>
      </c>
      <c r="R42" s="37">
        <v>0</v>
      </c>
      <c r="S42" s="37">
        <v>729.09868685742288</v>
      </c>
      <c r="T42" s="37">
        <v>4856.9013131425772</v>
      </c>
      <c r="U42" s="38">
        <v>5586.0301225230533</v>
      </c>
      <c r="V42" s="39">
        <v>21257.062352523055</v>
      </c>
      <c r="W42" s="35">
        <v>132569.66586892307</v>
      </c>
      <c r="X42" s="35">
        <v>1367.0600378574163</v>
      </c>
      <c r="Y42" s="34">
        <v>131202.60583106565</v>
      </c>
      <c r="Z42" s="145">
        <v>0</v>
      </c>
      <c r="AA42" s="35">
        <v>13450.368539017945</v>
      </c>
      <c r="AB42" s="35">
        <v>12340.827124802461</v>
      </c>
      <c r="AC42" s="35">
        <v>24710.27</v>
      </c>
      <c r="AD42" s="35">
        <v>2983.6317007187499</v>
      </c>
      <c r="AE42" s="35">
        <v>0</v>
      </c>
      <c r="AF42" s="35">
        <v>53485.09736453915</v>
      </c>
      <c r="AG42" s="137">
        <v>23519</v>
      </c>
      <c r="AH42" s="35">
        <v>52278.027592400002</v>
      </c>
      <c r="AI42" s="35">
        <v>0</v>
      </c>
      <c r="AJ42" s="35">
        <v>21024.357592400003</v>
      </c>
      <c r="AK42" s="35">
        <v>21024.357592400003</v>
      </c>
      <c r="AL42" s="35">
        <v>23519</v>
      </c>
      <c r="AM42" s="35">
        <v>31253.67</v>
      </c>
      <c r="AN42" s="35">
        <v>7734.6699999999983</v>
      </c>
      <c r="AO42" s="35">
        <v>111312.60351640001</v>
      </c>
      <c r="AP42" s="35">
        <v>82553.575924000004</v>
      </c>
      <c r="AQ42" s="35">
        <v>28759.027592400002</v>
      </c>
      <c r="AR42" s="35">
        <v>-28796</v>
      </c>
      <c r="AS42" s="35">
        <v>0</v>
      </c>
    </row>
    <row r="43" spans="2:45" s="1" customFormat="1" ht="12.75" x14ac:dyDescent="0.2">
      <c r="B43" s="32" t="s">
        <v>1211</v>
      </c>
      <c r="C43" s="33" t="s">
        <v>865</v>
      </c>
      <c r="D43" s="32" t="s">
        <v>866</v>
      </c>
      <c r="E43" s="32" t="s">
        <v>12</v>
      </c>
      <c r="F43" s="32" t="s">
        <v>17</v>
      </c>
      <c r="G43" s="32" t="s">
        <v>20</v>
      </c>
      <c r="H43" s="32" t="s">
        <v>43</v>
      </c>
      <c r="I43" s="32" t="s">
        <v>10</v>
      </c>
      <c r="J43" s="32" t="s">
        <v>11</v>
      </c>
      <c r="K43" s="32" t="s">
        <v>867</v>
      </c>
      <c r="L43" s="34">
        <v>1276</v>
      </c>
      <c r="M43" s="151">
        <v>41983.645874000002</v>
      </c>
      <c r="N43" s="35">
        <v>-42077</v>
      </c>
      <c r="O43" s="35">
        <v>25665.408969731721</v>
      </c>
      <c r="P43" s="31">
        <v>7864.5858740000003</v>
      </c>
      <c r="Q43" s="36">
        <v>2638.1364699999999</v>
      </c>
      <c r="R43" s="37">
        <v>0</v>
      </c>
      <c r="S43" s="37">
        <v>1102.9936457147094</v>
      </c>
      <c r="T43" s="37">
        <v>13376.703115109798</v>
      </c>
      <c r="U43" s="38">
        <v>14479.774842636085</v>
      </c>
      <c r="V43" s="39">
        <v>17117.911312636086</v>
      </c>
      <c r="W43" s="35">
        <v>24982.497186636087</v>
      </c>
      <c r="X43" s="35">
        <v>18195.919151446433</v>
      </c>
      <c r="Y43" s="34">
        <v>6786.5780351896537</v>
      </c>
      <c r="Z43" s="145">
        <v>0</v>
      </c>
      <c r="AA43" s="35">
        <v>1818.8004654714164</v>
      </c>
      <c r="AB43" s="35">
        <v>6391.5571281066796</v>
      </c>
      <c r="AC43" s="35">
        <v>18780.150000000001</v>
      </c>
      <c r="AD43" s="35">
        <v>0</v>
      </c>
      <c r="AE43" s="35">
        <v>0</v>
      </c>
      <c r="AF43" s="35">
        <v>26990.507593578099</v>
      </c>
      <c r="AG43" s="137">
        <v>218</v>
      </c>
      <c r="AH43" s="35">
        <v>14919.939999999999</v>
      </c>
      <c r="AI43" s="35">
        <v>0</v>
      </c>
      <c r="AJ43" s="35">
        <v>641.5</v>
      </c>
      <c r="AK43" s="35">
        <v>641.5</v>
      </c>
      <c r="AL43" s="35">
        <v>218</v>
      </c>
      <c r="AM43" s="35">
        <v>14278.439999999999</v>
      </c>
      <c r="AN43" s="35">
        <v>14060.439999999999</v>
      </c>
      <c r="AO43" s="35">
        <v>7864.5858740000003</v>
      </c>
      <c r="AP43" s="35">
        <v>-6837.3541259999984</v>
      </c>
      <c r="AQ43" s="35">
        <v>14701.939999999999</v>
      </c>
      <c r="AR43" s="35">
        <v>-42077</v>
      </c>
      <c r="AS43" s="35">
        <v>0</v>
      </c>
    </row>
    <row r="44" spans="2:45" s="1" customFormat="1" ht="12.75" x14ac:dyDescent="0.2">
      <c r="B44" s="32" t="s">
        <v>1211</v>
      </c>
      <c r="C44" s="33" t="s">
        <v>1065</v>
      </c>
      <c r="D44" s="32" t="s">
        <v>1066</v>
      </c>
      <c r="E44" s="32" t="s">
        <v>12</v>
      </c>
      <c r="F44" s="32" t="s">
        <v>17</v>
      </c>
      <c r="G44" s="32" t="s">
        <v>20</v>
      </c>
      <c r="H44" s="32" t="s">
        <v>43</v>
      </c>
      <c r="I44" s="32" t="s">
        <v>12</v>
      </c>
      <c r="J44" s="32" t="s">
        <v>14</v>
      </c>
      <c r="K44" s="32" t="s">
        <v>43</v>
      </c>
      <c r="L44" s="34">
        <v>44831</v>
      </c>
      <c r="M44" s="151">
        <v>1745497.265566</v>
      </c>
      <c r="N44" s="35">
        <v>-1997493</v>
      </c>
      <c r="O44" s="35">
        <v>1497014.1478915338</v>
      </c>
      <c r="P44" s="31">
        <v>149629.20212259993</v>
      </c>
      <c r="Q44" s="36">
        <v>126353.03313500001</v>
      </c>
      <c r="R44" s="37">
        <v>0</v>
      </c>
      <c r="S44" s="37">
        <v>49807.809288019125</v>
      </c>
      <c r="T44" s="37">
        <v>1059162.4049354848</v>
      </c>
      <c r="U44" s="38">
        <v>1108976.1943489681</v>
      </c>
      <c r="V44" s="39">
        <v>1235329.227483968</v>
      </c>
      <c r="W44" s="35">
        <v>1384958.4296065681</v>
      </c>
      <c r="X44" s="35">
        <v>1358003.3881759532</v>
      </c>
      <c r="Y44" s="34">
        <v>26955.041430614889</v>
      </c>
      <c r="Z44" s="145">
        <v>0</v>
      </c>
      <c r="AA44" s="35">
        <v>179028.024741423</v>
      </c>
      <c r="AB44" s="35">
        <v>592812.47644904943</v>
      </c>
      <c r="AC44" s="35">
        <v>224736.3</v>
      </c>
      <c r="AD44" s="35">
        <v>22212.891043123454</v>
      </c>
      <c r="AE44" s="35">
        <v>6647.82</v>
      </c>
      <c r="AF44" s="35">
        <v>1025437.5122335958</v>
      </c>
      <c r="AG44" s="137">
        <v>20000</v>
      </c>
      <c r="AH44" s="35">
        <v>618824.93655659992</v>
      </c>
      <c r="AI44" s="35">
        <v>20000</v>
      </c>
      <c r="AJ44" s="35">
        <v>174549.72655660001</v>
      </c>
      <c r="AK44" s="35">
        <v>154549.72655660001</v>
      </c>
      <c r="AL44" s="35">
        <v>0</v>
      </c>
      <c r="AM44" s="35">
        <v>444275.2099999999</v>
      </c>
      <c r="AN44" s="35">
        <v>444275.2099999999</v>
      </c>
      <c r="AO44" s="35">
        <v>149629.20212259993</v>
      </c>
      <c r="AP44" s="35">
        <v>-449195.73443399998</v>
      </c>
      <c r="AQ44" s="35">
        <v>598824.93655659992</v>
      </c>
      <c r="AR44" s="35">
        <v>-1997493</v>
      </c>
      <c r="AS44" s="35">
        <v>0</v>
      </c>
    </row>
    <row r="45" spans="2:45" s="1" customFormat="1" ht="12.75" x14ac:dyDescent="0.2">
      <c r="B45" s="32" t="s">
        <v>1211</v>
      </c>
      <c r="C45" s="33" t="s">
        <v>1198</v>
      </c>
      <c r="D45" s="32" t="s">
        <v>1199</v>
      </c>
      <c r="E45" s="32" t="s">
        <v>12</v>
      </c>
      <c r="F45" s="32" t="s">
        <v>17</v>
      </c>
      <c r="G45" s="32" t="s">
        <v>20</v>
      </c>
      <c r="H45" s="32" t="s">
        <v>43</v>
      </c>
      <c r="I45" s="32" t="s">
        <v>10</v>
      </c>
      <c r="J45" s="32" t="s">
        <v>11</v>
      </c>
      <c r="K45" s="32" t="s">
        <v>1200</v>
      </c>
      <c r="L45" s="34">
        <v>2043</v>
      </c>
      <c r="M45" s="151">
        <v>43796.516237999997</v>
      </c>
      <c r="N45" s="35">
        <v>264097</v>
      </c>
      <c r="O45" s="35">
        <v>0</v>
      </c>
      <c r="P45" s="31">
        <v>327644.68623799999</v>
      </c>
      <c r="Q45" s="36">
        <v>1954.971239</v>
      </c>
      <c r="R45" s="37">
        <v>0</v>
      </c>
      <c r="S45" s="37">
        <v>738.83762857171223</v>
      </c>
      <c r="T45" s="37">
        <v>3347.1623714282878</v>
      </c>
      <c r="U45" s="38">
        <v>4086.0220337682053</v>
      </c>
      <c r="V45" s="39">
        <v>6040.9932727682053</v>
      </c>
      <c r="W45" s="35">
        <v>333685.67951076821</v>
      </c>
      <c r="X45" s="35">
        <v>1385.3205535718007</v>
      </c>
      <c r="Y45" s="34">
        <v>332300.35895719641</v>
      </c>
      <c r="Z45" s="145">
        <v>0</v>
      </c>
      <c r="AA45" s="35">
        <v>3291.0936575057262</v>
      </c>
      <c r="AB45" s="35">
        <v>8961.55608839466</v>
      </c>
      <c r="AC45" s="35">
        <v>36950.339999999997</v>
      </c>
      <c r="AD45" s="35">
        <v>328.20938430000012</v>
      </c>
      <c r="AE45" s="35">
        <v>230.26</v>
      </c>
      <c r="AF45" s="35">
        <v>49761.459130200383</v>
      </c>
      <c r="AG45" s="137">
        <v>3570</v>
      </c>
      <c r="AH45" s="35">
        <v>22861.17</v>
      </c>
      <c r="AI45" s="35">
        <v>0</v>
      </c>
      <c r="AJ45" s="35">
        <v>0</v>
      </c>
      <c r="AK45" s="35">
        <v>0</v>
      </c>
      <c r="AL45" s="35">
        <v>3570</v>
      </c>
      <c r="AM45" s="35">
        <v>22861.17</v>
      </c>
      <c r="AN45" s="35">
        <v>19291.169999999998</v>
      </c>
      <c r="AO45" s="35">
        <v>327644.68623799999</v>
      </c>
      <c r="AP45" s="35">
        <v>308353.51623800001</v>
      </c>
      <c r="AQ45" s="35">
        <v>19291.169999999984</v>
      </c>
      <c r="AR45" s="35">
        <v>264097</v>
      </c>
      <c r="AS45" s="35">
        <v>0</v>
      </c>
    </row>
    <row r="46" spans="2:45" s="1" customFormat="1" ht="12.75" x14ac:dyDescent="0.2">
      <c r="B46" s="32" t="s">
        <v>1211</v>
      </c>
      <c r="C46" s="33" t="s">
        <v>601</v>
      </c>
      <c r="D46" s="32" t="s">
        <v>602</v>
      </c>
      <c r="E46" s="32" t="s">
        <v>12</v>
      </c>
      <c r="F46" s="32" t="s">
        <v>17</v>
      </c>
      <c r="G46" s="32" t="s">
        <v>20</v>
      </c>
      <c r="H46" s="32" t="s">
        <v>43</v>
      </c>
      <c r="I46" s="32" t="s">
        <v>10</v>
      </c>
      <c r="J46" s="32" t="s">
        <v>11</v>
      </c>
      <c r="K46" s="32" t="s">
        <v>603</v>
      </c>
      <c r="L46" s="34">
        <v>1230</v>
      </c>
      <c r="M46" s="151">
        <v>21192.266479999998</v>
      </c>
      <c r="N46" s="35">
        <v>-16607</v>
      </c>
      <c r="O46" s="35">
        <v>14100.380196631668</v>
      </c>
      <c r="P46" s="31">
        <v>20468.193127999999</v>
      </c>
      <c r="Q46" s="36">
        <v>1145.3716810000001</v>
      </c>
      <c r="R46" s="37">
        <v>0</v>
      </c>
      <c r="S46" s="37">
        <v>130.94996914290743</v>
      </c>
      <c r="T46" s="37">
        <v>2329.0500308570927</v>
      </c>
      <c r="U46" s="38">
        <v>2460.0132655579505</v>
      </c>
      <c r="V46" s="39">
        <v>3605.3849465579506</v>
      </c>
      <c r="W46" s="35">
        <v>24073.57807455795</v>
      </c>
      <c r="X46" s="35">
        <v>245.53119214290928</v>
      </c>
      <c r="Y46" s="34">
        <v>23828.046882415041</v>
      </c>
      <c r="Z46" s="145">
        <v>0</v>
      </c>
      <c r="AA46" s="35">
        <v>1163.1421411072586</v>
      </c>
      <c r="AB46" s="35">
        <v>4873.5721420505188</v>
      </c>
      <c r="AC46" s="35">
        <v>17495.03</v>
      </c>
      <c r="AD46" s="35">
        <v>746.928</v>
      </c>
      <c r="AE46" s="35">
        <v>0</v>
      </c>
      <c r="AF46" s="35">
        <v>24278.672283157775</v>
      </c>
      <c r="AG46" s="137">
        <v>0</v>
      </c>
      <c r="AH46" s="35">
        <v>15882.926647999999</v>
      </c>
      <c r="AI46" s="35">
        <v>0</v>
      </c>
      <c r="AJ46" s="35">
        <v>2119.2266479999998</v>
      </c>
      <c r="AK46" s="35">
        <v>2119.2266479999998</v>
      </c>
      <c r="AL46" s="35">
        <v>0</v>
      </c>
      <c r="AM46" s="35">
        <v>13763.699999999999</v>
      </c>
      <c r="AN46" s="35">
        <v>13763.699999999999</v>
      </c>
      <c r="AO46" s="35">
        <v>20468.193127999999</v>
      </c>
      <c r="AP46" s="35">
        <v>4585.2664800000002</v>
      </c>
      <c r="AQ46" s="35">
        <v>15882.926648000001</v>
      </c>
      <c r="AR46" s="35">
        <v>-16607</v>
      </c>
      <c r="AS46" s="35">
        <v>0</v>
      </c>
    </row>
    <row r="47" spans="2:45" s="1" customFormat="1" ht="12.75" x14ac:dyDescent="0.2">
      <c r="B47" s="32" t="s">
        <v>1211</v>
      </c>
      <c r="C47" s="33" t="s">
        <v>409</v>
      </c>
      <c r="D47" s="32" t="s">
        <v>410</v>
      </c>
      <c r="E47" s="32" t="s">
        <v>12</v>
      </c>
      <c r="F47" s="32" t="s">
        <v>17</v>
      </c>
      <c r="G47" s="32" t="s">
        <v>20</v>
      </c>
      <c r="H47" s="32" t="s">
        <v>43</v>
      </c>
      <c r="I47" s="32" t="s">
        <v>10</v>
      </c>
      <c r="J47" s="32" t="s">
        <v>11</v>
      </c>
      <c r="K47" s="32" t="s">
        <v>411</v>
      </c>
      <c r="L47" s="34">
        <v>2411</v>
      </c>
      <c r="M47" s="151">
        <v>57675.076358999999</v>
      </c>
      <c r="N47" s="35">
        <v>-67632</v>
      </c>
      <c r="O47" s="35">
        <v>48012.999075679872</v>
      </c>
      <c r="P47" s="31">
        <v>22789.673994900004</v>
      </c>
      <c r="Q47" s="36">
        <v>3082.8889509999999</v>
      </c>
      <c r="R47" s="37">
        <v>0</v>
      </c>
      <c r="S47" s="37">
        <v>1030.2211794289669</v>
      </c>
      <c r="T47" s="37">
        <v>19026.705828356055</v>
      </c>
      <c r="U47" s="38">
        <v>20057.035164828729</v>
      </c>
      <c r="V47" s="39">
        <v>23139.92411582873</v>
      </c>
      <c r="W47" s="35">
        <v>45929.598110728737</v>
      </c>
      <c r="X47" s="35">
        <v>24973.544373208835</v>
      </c>
      <c r="Y47" s="34">
        <v>20956.053737519902</v>
      </c>
      <c r="Z47" s="145">
        <v>0</v>
      </c>
      <c r="AA47" s="35">
        <v>0</v>
      </c>
      <c r="AB47" s="35">
        <v>8284.2416002610407</v>
      </c>
      <c r="AC47" s="35">
        <v>33914.07</v>
      </c>
      <c r="AD47" s="35">
        <v>1315.3939590562495</v>
      </c>
      <c r="AE47" s="35">
        <v>374</v>
      </c>
      <c r="AF47" s="35">
        <v>43887.705559317292</v>
      </c>
      <c r="AG47" s="137">
        <v>23249</v>
      </c>
      <c r="AH47" s="35">
        <v>32746.597635900001</v>
      </c>
      <c r="AI47" s="35">
        <v>0</v>
      </c>
      <c r="AJ47" s="35">
        <v>5767.5076359000004</v>
      </c>
      <c r="AK47" s="35">
        <v>5767.5076359000004</v>
      </c>
      <c r="AL47" s="35">
        <v>23249</v>
      </c>
      <c r="AM47" s="35">
        <v>26979.09</v>
      </c>
      <c r="AN47" s="35">
        <v>3730.09</v>
      </c>
      <c r="AO47" s="35">
        <v>22789.673994900004</v>
      </c>
      <c r="AP47" s="35">
        <v>13292.076359000002</v>
      </c>
      <c r="AQ47" s="35">
        <v>9497.5976359000015</v>
      </c>
      <c r="AR47" s="35">
        <v>-67632</v>
      </c>
      <c r="AS47" s="35">
        <v>0</v>
      </c>
    </row>
    <row r="48" spans="2:45" s="1" customFormat="1" ht="12.75" x14ac:dyDescent="0.2">
      <c r="B48" s="32" t="s">
        <v>1211</v>
      </c>
      <c r="C48" s="33" t="s">
        <v>502</v>
      </c>
      <c r="D48" s="32" t="s">
        <v>503</v>
      </c>
      <c r="E48" s="32" t="s">
        <v>12</v>
      </c>
      <c r="F48" s="32" t="s">
        <v>17</v>
      </c>
      <c r="G48" s="32" t="s">
        <v>20</v>
      </c>
      <c r="H48" s="32" t="s">
        <v>43</v>
      </c>
      <c r="I48" s="32" t="s">
        <v>10</v>
      </c>
      <c r="J48" s="32" t="s">
        <v>11</v>
      </c>
      <c r="K48" s="32" t="s">
        <v>504</v>
      </c>
      <c r="L48" s="34">
        <v>1517</v>
      </c>
      <c r="M48" s="151">
        <v>69151.569247000007</v>
      </c>
      <c r="N48" s="35">
        <v>-143357</v>
      </c>
      <c r="O48" s="35">
        <v>114544.27942334527</v>
      </c>
      <c r="P48" s="31">
        <v>-50315.043828299997</v>
      </c>
      <c r="Q48" s="36">
        <v>2965.489497</v>
      </c>
      <c r="R48" s="37">
        <v>50315.043828299997</v>
      </c>
      <c r="S48" s="37">
        <v>766.69368342886594</v>
      </c>
      <c r="T48" s="37">
        <v>91699.844849770627</v>
      </c>
      <c r="U48" s="38">
        <v>142782.35231164383</v>
      </c>
      <c r="V48" s="39">
        <v>145747.84180864383</v>
      </c>
      <c r="W48" s="35">
        <v>145747.84180864383</v>
      </c>
      <c r="X48" s="35">
        <v>113687.19755577412</v>
      </c>
      <c r="Y48" s="34">
        <v>32060.644252869708</v>
      </c>
      <c r="Z48" s="145">
        <v>0</v>
      </c>
      <c r="AA48" s="35">
        <v>3103.7695140044898</v>
      </c>
      <c r="AB48" s="35">
        <v>7937.2620265286569</v>
      </c>
      <c r="AC48" s="35">
        <v>16829.96</v>
      </c>
      <c r="AD48" s="35">
        <v>651.24</v>
      </c>
      <c r="AE48" s="35">
        <v>0</v>
      </c>
      <c r="AF48" s="35">
        <v>28522.231540533146</v>
      </c>
      <c r="AG48" s="137">
        <v>4000</v>
      </c>
      <c r="AH48" s="35">
        <v>23890.3869247</v>
      </c>
      <c r="AI48" s="35">
        <v>0</v>
      </c>
      <c r="AJ48" s="35">
        <v>6915.1569247000007</v>
      </c>
      <c r="AK48" s="35">
        <v>6915.1569247000007</v>
      </c>
      <c r="AL48" s="35">
        <v>4000</v>
      </c>
      <c r="AM48" s="35">
        <v>16975.23</v>
      </c>
      <c r="AN48" s="35">
        <v>12975.23</v>
      </c>
      <c r="AO48" s="35">
        <v>-50315.043828299997</v>
      </c>
      <c r="AP48" s="35">
        <v>-70205.430752999993</v>
      </c>
      <c r="AQ48" s="35">
        <v>19890.3869247</v>
      </c>
      <c r="AR48" s="35">
        <v>-143357</v>
      </c>
      <c r="AS48" s="35">
        <v>0</v>
      </c>
    </row>
    <row r="49" spans="2:45" s="1" customFormat="1" ht="12.75" x14ac:dyDescent="0.2">
      <c r="B49" s="32" t="s">
        <v>1211</v>
      </c>
      <c r="C49" s="33" t="s">
        <v>580</v>
      </c>
      <c r="D49" s="32" t="s">
        <v>581</v>
      </c>
      <c r="E49" s="32" t="s">
        <v>12</v>
      </c>
      <c r="F49" s="32" t="s">
        <v>17</v>
      </c>
      <c r="G49" s="32" t="s">
        <v>20</v>
      </c>
      <c r="H49" s="32" t="s">
        <v>43</v>
      </c>
      <c r="I49" s="32" t="s">
        <v>10</v>
      </c>
      <c r="J49" s="32" t="s">
        <v>15</v>
      </c>
      <c r="K49" s="32" t="s">
        <v>582</v>
      </c>
      <c r="L49" s="34">
        <v>11116</v>
      </c>
      <c r="M49" s="151">
        <v>343536.687874</v>
      </c>
      <c r="N49" s="35">
        <v>-574391.06000000006</v>
      </c>
      <c r="O49" s="35">
        <v>409770.75750223885</v>
      </c>
      <c r="P49" s="31">
        <v>-185754.38333860008</v>
      </c>
      <c r="Q49" s="36">
        <v>24766.996552000001</v>
      </c>
      <c r="R49" s="37">
        <v>185754.38333860008</v>
      </c>
      <c r="S49" s="37">
        <v>11338.974010290067</v>
      </c>
      <c r="T49" s="37">
        <v>322076.77034796297</v>
      </c>
      <c r="U49" s="38">
        <v>519172.92732344463</v>
      </c>
      <c r="V49" s="39">
        <v>543939.92387544469</v>
      </c>
      <c r="W49" s="35">
        <v>543939.92387544469</v>
      </c>
      <c r="X49" s="35">
        <v>416185.93947852904</v>
      </c>
      <c r="Y49" s="34">
        <v>127753.98439691565</v>
      </c>
      <c r="Z49" s="145">
        <v>0</v>
      </c>
      <c r="AA49" s="35">
        <v>23930.80319079772</v>
      </c>
      <c r="AB49" s="35">
        <v>56648.791090153951</v>
      </c>
      <c r="AC49" s="35">
        <v>91789.34</v>
      </c>
      <c r="AD49" s="35">
        <v>1773.1883499833498</v>
      </c>
      <c r="AE49" s="35">
        <v>681.99</v>
      </c>
      <c r="AF49" s="35">
        <v>174824.11263093504</v>
      </c>
      <c r="AG49" s="137">
        <v>35000</v>
      </c>
      <c r="AH49" s="35">
        <v>159630.98878739998</v>
      </c>
      <c r="AI49" s="35">
        <v>0</v>
      </c>
      <c r="AJ49" s="35">
        <v>34353.668787399998</v>
      </c>
      <c r="AK49" s="35">
        <v>34353.668787399998</v>
      </c>
      <c r="AL49" s="35">
        <v>35000</v>
      </c>
      <c r="AM49" s="35">
        <v>125277.31999999999</v>
      </c>
      <c r="AN49" s="35">
        <v>90277.319999999992</v>
      </c>
      <c r="AO49" s="35">
        <v>-185754.38333860008</v>
      </c>
      <c r="AP49" s="35">
        <v>-310385.37212600006</v>
      </c>
      <c r="AQ49" s="35">
        <v>124630.98878739998</v>
      </c>
      <c r="AR49" s="35">
        <v>-574391.06000000006</v>
      </c>
      <c r="AS49" s="35">
        <v>0</v>
      </c>
    </row>
    <row r="50" spans="2:45" s="1" customFormat="1" ht="12.75" x14ac:dyDescent="0.2">
      <c r="B50" s="32" t="s">
        <v>1211</v>
      </c>
      <c r="C50" s="33" t="s">
        <v>646</v>
      </c>
      <c r="D50" s="32" t="s">
        <v>647</v>
      </c>
      <c r="E50" s="32" t="s">
        <v>12</v>
      </c>
      <c r="F50" s="32" t="s">
        <v>17</v>
      </c>
      <c r="G50" s="32" t="s">
        <v>20</v>
      </c>
      <c r="H50" s="32" t="s">
        <v>43</v>
      </c>
      <c r="I50" s="32" t="s">
        <v>10</v>
      </c>
      <c r="J50" s="32" t="s">
        <v>15</v>
      </c>
      <c r="K50" s="32" t="s">
        <v>648</v>
      </c>
      <c r="L50" s="34">
        <v>12388</v>
      </c>
      <c r="M50" s="151">
        <v>386075.22180699999</v>
      </c>
      <c r="N50" s="35">
        <v>-535371</v>
      </c>
      <c r="O50" s="35">
        <v>383008.84850874322</v>
      </c>
      <c r="P50" s="31">
        <v>-18416.578192999994</v>
      </c>
      <c r="Q50" s="36">
        <v>53474.321289</v>
      </c>
      <c r="R50" s="37">
        <v>18416.578192999994</v>
      </c>
      <c r="S50" s="37">
        <v>9243.3714902892643</v>
      </c>
      <c r="T50" s="37">
        <v>282325.53034436173</v>
      </c>
      <c r="U50" s="38">
        <v>309987.1516253539</v>
      </c>
      <c r="V50" s="39">
        <v>363461.47291435389</v>
      </c>
      <c r="W50" s="35">
        <v>363461.47291435389</v>
      </c>
      <c r="X50" s="35">
        <v>354953.79881803255</v>
      </c>
      <c r="Y50" s="34">
        <v>8507.6740963213379</v>
      </c>
      <c r="Z50" s="145">
        <v>0</v>
      </c>
      <c r="AA50" s="35">
        <v>9022.2121487218974</v>
      </c>
      <c r="AB50" s="35">
        <v>50837.532729372935</v>
      </c>
      <c r="AC50" s="35">
        <v>199314.74</v>
      </c>
      <c r="AD50" s="35">
        <v>2950.2285076000003</v>
      </c>
      <c r="AE50" s="35">
        <v>0</v>
      </c>
      <c r="AF50" s="35">
        <v>262124.71338569481</v>
      </c>
      <c r="AG50" s="137">
        <v>160000</v>
      </c>
      <c r="AH50" s="35">
        <v>171547.2</v>
      </c>
      <c r="AI50" s="35">
        <v>0</v>
      </c>
      <c r="AJ50" s="35">
        <v>11547.2</v>
      </c>
      <c r="AK50" s="35">
        <v>11547.2</v>
      </c>
      <c r="AL50" s="35">
        <v>160000</v>
      </c>
      <c r="AM50" s="35">
        <v>160000</v>
      </c>
      <c r="AN50" s="35">
        <v>0</v>
      </c>
      <c r="AO50" s="35">
        <v>-18416.578192999994</v>
      </c>
      <c r="AP50" s="35">
        <v>-29963.778192999995</v>
      </c>
      <c r="AQ50" s="35">
        <v>11547.2</v>
      </c>
      <c r="AR50" s="35">
        <v>-535371</v>
      </c>
      <c r="AS50" s="35">
        <v>0</v>
      </c>
    </row>
    <row r="51" spans="2:45" s="1" customFormat="1" ht="12.75" x14ac:dyDescent="0.2">
      <c r="B51" s="32" t="s">
        <v>1211</v>
      </c>
      <c r="C51" s="33" t="s">
        <v>709</v>
      </c>
      <c r="D51" s="32" t="s">
        <v>710</v>
      </c>
      <c r="E51" s="32" t="s">
        <v>12</v>
      </c>
      <c r="F51" s="32" t="s">
        <v>17</v>
      </c>
      <c r="G51" s="32" t="s">
        <v>20</v>
      </c>
      <c r="H51" s="32" t="s">
        <v>43</v>
      </c>
      <c r="I51" s="32" t="s">
        <v>10</v>
      </c>
      <c r="J51" s="32" t="s">
        <v>11</v>
      </c>
      <c r="K51" s="32" t="s">
        <v>711</v>
      </c>
      <c r="L51" s="34">
        <v>3214</v>
      </c>
      <c r="M51" s="151">
        <v>90811.493724999993</v>
      </c>
      <c r="N51" s="35">
        <v>-78259.3</v>
      </c>
      <c r="O51" s="35">
        <v>39651.779385047834</v>
      </c>
      <c r="P51" s="31">
        <v>64125.293724999996</v>
      </c>
      <c r="Q51" s="36">
        <v>5136.4436949999999</v>
      </c>
      <c r="R51" s="37">
        <v>0</v>
      </c>
      <c r="S51" s="37">
        <v>2970.4522685725697</v>
      </c>
      <c r="T51" s="37">
        <v>3457.5477314274303</v>
      </c>
      <c r="U51" s="38">
        <v>6428.0346630107751</v>
      </c>
      <c r="V51" s="39">
        <v>11564.478358010776</v>
      </c>
      <c r="W51" s="35">
        <v>75689.772083010772</v>
      </c>
      <c r="X51" s="35">
        <v>5569.5980035725661</v>
      </c>
      <c r="Y51" s="34">
        <v>70120.174079438206</v>
      </c>
      <c r="Z51" s="145">
        <v>0</v>
      </c>
      <c r="AA51" s="35">
        <v>5862.3271513076315</v>
      </c>
      <c r="AB51" s="35">
        <v>12143.538255823398</v>
      </c>
      <c r="AC51" s="35">
        <v>40162.61</v>
      </c>
      <c r="AD51" s="35">
        <v>2441.5622712499999</v>
      </c>
      <c r="AE51" s="35">
        <v>0</v>
      </c>
      <c r="AF51" s="35">
        <v>60610.037678381028</v>
      </c>
      <c r="AG51" s="137">
        <v>44194</v>
      </c>
      <c r="AH51" s="35">
        <v>51573.1</v>
      </c>
      <c r="AI51" s="35">
        <v>0</v>
      </c>
      <c r="AJ51" s="35">
        <v>7379.1</v>
      </c>
      <c r="AK51" s="35">
        <v>7379.1</v>
      </c>
      <c r="AL51" s="35">
        <v>44194</v>
      </c>
      <c r="AM51" s="35">
        <v>44194</v>
      </c>
      <c r="AN51" s="35">
        <v>0</v>
      </c>
      <c r="AO51" s="35">
        <v>64125.293724999996</v>
      </c>
      <c r="AP51" s="35">
        <v>56746.193724999997</v>
      </c>
      <c r="AQ51" s="35">
        <v>7379.1000000000058</v>
      </c>
      <c r="AR51" s="35">
        <v>-86205</v>
      </c>
      <c r="AS51" s="35">
        <v>7945.6999999999971</v>
      </c>
    </row>
    <row r="52" spans="2:45" s="1" customFormat="1" ht="12.75" x14ac:dyDescent="0.2">
      <c r="B52" s="32" t="s">
        <v>1211</v>
      </c>
      <c r="C52" s="33" t="s">
        <v>54</v>
      </c>
      <c r="D52" s="32" t="s">
        <v>55</v>
      </c>
      <c r="E52" s="32" t="s">
        <v>12</v>
      </c>
      <c r="F52" s="32" t="s">
        <v>17</v>
      </c>
      <c r="G52" s="32" t="s">
        <v>20</v>
      </c>
      <c r="H52" s="32" t="s">
        <v>43</v>
      </c>
      <c r="I52" s="32" t="s">
        <v>10</v>
      </c>
      <c r="J52" s="32" t="s">
        <v>13</v>
      </c>
      <c r="K52" s="32" t="s">
        <v>56</v>
      </c>
      <c r="L52" s="34">
        <v>8021</v>
      </c>
      <c r="M52" s="151">
        <v>528080.70869899995</v>
      </c>
      <c r="N52" s="35">
        <v>-515090</v>
      </c>
      <c r="O52" s="35">
        <v>332132.95617879648</v>
      </c>
      <c r="P52" s="31">
        <v>203247.77956889995</v>
      </c>
      <c r="Q52" s="36">
        <v>26135.730082999999</v>
      </c>
      <c r="R52" s="37">
        <v>0</v>
      </c>
      <c r="S52" s="37">
        <v>7761.796102860123</v>
      </c>
      <c r="T52" s="37">
        <v>89926.203983997533</v>
      </c>
      <c r="U52" s="38">
        <v>97688.526869713838</v>
      </c>
      <c r="V52" s="39">
        <v>123824.25695271384</v>
      </c>
      <c r="W52" s="35">
        <v>327072.03652161377</v>
      </c>
      <c r="X52" s="35">
        <v>124094.38580975664</v>
      </c>
      <c r="Y52" s="34">
        <v>202977.65071185713</v>
      </c>
      <c r="Z52" s="145">
        <v>0</v>
      </c>
      <c r="AA52" s="35">
        <v>21171.007255752924</v>
      </c>
      <c r="AB52" s="35">
        <v>46859.23669077384</v>
      </c>
      <c r="AC52" s="35">
        <v>92281.540000000008</v>
      </c>
      <c r="AD52" s="35">
        <v>3976.7101019749994</v>
      </c>
      <c r="AE52" s="35">
        <v>789.12</v>
      </c>
      <c r="AF52" s="35">
        <v>165077.61404850177</v>
      </c>
      <c r="AG52" s="137">
        <v>189705</v>
      </c>
      <c r="AH52" s="35">
        <v>242513.0708699</v>
      </c>
      <c r="AI52" s="35">
        <v>0</v>
      </c>
      <c r="AJ52" s="35">
        <v>52808.070869899995</v>
      </c>
      <c r="AK52" s="35">
        <v>52808.070869899995</v>
      </c>
      <c r="AL52" s="35">
        <v>189705</v>
      </c>
      <c r="AM52" s="35">
        <v>189705</v>
      </c>
      <c r="AN52" s="35">
        <v>0</v>
      </c>
      <c r="AO52" s="35">
        <v>203247.77956889995</v>
      </c>
      <c r="AP52" s="35">
        <v>150439.70869899995</v>
      </c>
      <c r="AQ52" s="35">
        <v>52808.070869899995</v>
      </c>
      <c r="AR52" s="35">
        <v>-515090</v>
      </c>
      <c r="AS52" s="35">
        <v>0</v>
      </c>
    </row>
    <row r="53" spans="2:45" s="1" customFormat="1" ht="12.75" x14ac:dyDescent="0.2">
      <c r="B53" s="32" t="s">
        <v>1211</v>
      </c>
      <c r="C53" s="33" t="s">
        <v>1189</v>
      </c>
      <c r="D53" s="32" t="s">
        <v>1190</v>
      </c>
      <c r="E53" s="32" t="s">
        <v>12</v>
      </c>
      <c r="F53" s="32" t="s">
        <v>17</v>
      </c>
      <c r="G53" s="32" t="s">
        <v>20</v>
      </c>
      <c r="H53" s="32" t="s">
        <v>43</v>
      </c>
      <c r="I53" s="32" t="s">
        <v>10</v>
      </c>
      <c r="J53" s="32" t="s">
        <v>11</v>
      </c>
      <c r="K53" s="32" t="s">
        <v>1191</v>
      </c>
      <c r="L53" s="34">
        <v>1333</v>
      </c>
      <c r="M53" s="151">
        <v>27539.870331999999</v>
      </c>
      <c r="N53" s="35">
        <v>-67605</v>
      </c>
      <c r="O53" s="35">
        <v>30087.614801115906</v>
      </c>
      <c r="P53" s="31">
        <v>-23034.459668000003</v>
      </c>
      <c r="Q53" s="36">
        <v>1583.704735</v>
      </c>
      <c r="R53" s="37">
        <v>23034.459668000003</v>
      </c>
      <c r="S53" s="37">
        <v>1344.7778788576595</v>
      </c>
      <c r="T53" s="37">
        <v>23747.419558529349</v>
      </c>
      <c r="U53" s="38">
        <v>48126.916628540988</v>
      </c>
      <c r="V53" s="39">
        <v>49710.621363540988</v>
      </c>
      <c r="W53" s="35">
        <v>49710.621363540988</v>
      </c>
      <c r="X53" s="35">
        <v>32202.049232973564</v>
      </c>
      <c r="Y53" s="34">
        <v>17508.572130567423</v>
      </c>
      <c r="Z53" s="145">
        <v>0</v>
      </c>
      <c r="AA53" s="35">
        <v>5179.1435708184508</v>
      </c>
      <c r="AB53" s="35">
        <v>3350.7089598944394</v>
      </c>
      <c r="AC53" s="35">
        <v>16106.54</v>
      </c>
      <c r="AD53" s="35">
        <v>513.25445703750006</v>
      </c>
      <c r="AE53" s="35">
        <v>68.87</v>
      </c>
      <c r="AF53" s="35">
        <v>25218.51698775039</v>
      </c>
      <c r="AG53" s="137">
        <v>7350</v>
      </c>
      <c r="AH53" s="35">
        <v>17030.669999999998</v>
      </c>
      <c r="AI53" s="35">
        <v>0</v>
      </c>
      <c r="AJ53" s="35">
        <v>2114.4</v>
      </c>
      <c r="AK53" s="35">
        <v>2114.4</v>
      </c>
      <c r="AL53" s="35">
        <v>7350</v>
      </c>
      <c r="AM53" s="35">
        <v>14916.269999999999</v>
      </c>
      <c r="AN53" s="35">
        <v>7566.2699999999986</v>
      </c>
      <c r="AO53" s="35">
        <v>-23034.459668000003</v>
      </c>
      <c r="AP53" s="35">
        <v>-32715.129668000001</v>
      </c>
      <c r="AQ53" s="35">
        <v>9680.6699999999983</v>
      </c>
      <c r="AR53" s="35">
        <v>-67605</v>
      </c>
      <c r="AS53" s="35">
        <v>0</v>
      </c>
    </row>
    <row r="54" spans="2:45" s="1" customFormat="1" ht="12.75" x14ac:dyDescent="0.2">
      <c r="B54" s="32" t="s">
        <v>1211</v>
      </c>
      <c r="C54" s="33" t="s">
        <v>1062</v>
      </c>
      <c r="D54" s="32" t="s">
        <v>1063</v>
      </c>
      <c r="E54" s="32" t="s">
        <v>12</v>
      </c>
      <c r="F54" s="32" t="s">
        <v>17</v>
      </c>
      <c r="G54" s="32" t="s">
        <v>20</v>
      </c>
      <c r="H54" s="32" t="s">
        <v>43</v>
      </c>
      <c r="I54" s="32" t="s">
        <v>10</v>
      </c>
      <c r="J54" s="32" t="s">
        <v>11</v>
      </c>
      <c r="K54" s="32" t="s">
        <v>1064</v>
      </c>
      <c r="L54" s="34">
        <v>3112</v>
      </c>
      <c r="M54" s="151">
        <v>83696.485272999998</v>
      </c>
      <c r="N54" s="35">
        <v>-195530</v>
      </c>
      <c r="O54" s="35">
        <v>157554.59210868253</v>
      </c>
      <c r="P54" s="31">
        <v>-79741.866199700002</v>
      </c>
      <c r="Q54" s="36">
        <v>5090.595311</v>
      </c>
      <c r="R54" s="37">
        <v>79741.866199700002</v>
      </c>
      <c r="S54" s="37">
        <v>3592.4091805728081</v>
      </c>
      <c r="T54" s="37">
        <v>126594.5408396701</v>
      </c>
      <c r="U54" s="38">
        <v>209929.94826176285</v>
      </c>
      <c r="V54" s="39">
        <v>215020.54357276286</v>
      </c>
      <c r="W54" s="35">
        <v>215020.54357276286</v>
      </c>
      <c r="X54" s="35">
        <v>162343.12204425535</v>
      </c>
      <c r="Y54" s="34">
        <v>52677.421528507519</v>
      </c>
      <c r="Z54" s="145">
        <v>0</v>
      </c>
      <c r="AA54" s="35">
        <v>2531.5504716331666</v>
      </c>
      <c r="AB54" s="35">
        <v>18409.311018044264</v>
      </c>
      <c r="AC54" s="35">
        <v>30990.34</v>
      </c>
      <c r="AD54" s="35">
        <v>1977.7625484375001</v>
      </c>
      <c r="AE54" s="35">
        <v>216.28</v>
      </c>
      <c r="AF54" s="35">
        <v>54125.244038114935</v>
      </c>
      <c r="AG54" s="137">
        <v>63048</v>
      </c>
      <c r="AH54" s="35">
        <v>71417.6485273</v>
      </c>
      <c r="AI54" s="35">
        <v>0</v>
      </c>
      <c r="AJ54" s="35">
        <v>8369.6485272999998</v>
      </c>
      <c r="AK54" s="35">
        <v>8369.6485272999998</v>
      </c>
      <c r="AL54" s="35">
        <v>63048</v>
      </c>
      <c r="AM54" s="35">
        <v>63048</v>
      </c>
      <c r="AN54" s="35">
        <v>0</v>
      </c>
      <c r="AO54" s="35">
        <v>-79741.866199700002</v>
      </c>
      <c r="AP54" s="35">
        <v>-88111.514727000002</v>
      </c>
      <c r="AQ54" s="35">
        <v>8369.6485272999998</v>
      </c>
      <c r="AR54" s="35">
        <v>-195530</v>
      </c>
      <c r="AS54" s="35">
        <v>0</v>
      </c>
    </row>
    <row r="55" spans="2:45" s="1" customFormat="1" ht="12.75" x14ac:dyDescent="0.2">
      <c r="B55" s="32" t="s">
        <v>1211</v>
      </c>
      <c r="C55" s="33" t="s">
        <v>328</v>
      </c>
      <c r="D55" s="32" t="s">
        <v>329</v>
      </c>
      <c r="E55" s="32" t="s">
        <v>12</v>
      </c>
      <c r="F55" s="32" t="s">
        <v>17</v>
      </c>
      <c r="G55" s="32" t="s">
        <v>20</v>
      </c>
      <c r="H55" s="32" t="s">
        <v>43</v>
      </c>
      <c r="I55" s="32" t="s">
        <v>10</v>
      </c>
      <c r="J55" s="32" t="s">
        <v>11</v>
      </c>
      <c r="K55" s="32" t="s">
        <v>330</v>
      </c>
      <c r="L55" s="34">
        <v>1475</v>
      </c>
      <c r="M55" s="151">
        <v>28956.197009999996</v>
      </c>
      <c r="N55" s="35">
        <v>-25984.400000000001</v>
      </c>
      <c r="O55" s="35">
        <v>21886.039031056811</v>
      </c>
      <c r="P55" s="31">
        <v>22372.666710999998</v>
      </c>
      <c r="Q55" s="36">
        <v>1327.4316779999999</v>
      </c>
      <c r="R55" s="37">
        <v>0</v>
      </c>
      <c r="S55" s="37">
        <v>1165.8369040004477</v>
      </c>
      <c r="T55" s="37">
        <v>1784.1630959995523</v>
      </c>
      <c r="U55" s="38">
        <v>2950.015907884534</v>
      </c>
      <c r="V55" s="39">
        <v>4277.4475858845344</v>
      </c>
      <c r="W55" s="35">
        <v>26650.114296884531</v>
      </c>
      <c r="X55" s="35">
        <v>2185.9441950004439</v>
      </c>
      <c r="Y55" s="34">
        <v>24464.170101884087</v>
      </c>
      <c r="Z55" s="145">
        <v>67.40098775452023</v>
      </c>
      <c r="AA55" s="35">
        <v>1415.396965196293</v>
      </c>
      <c r="AB55" s="35">
        <v>3893.0388360775823</v>
      </c>
      <c r="AC55" s="35">
        <v>20828.66</v>
      </c>
      <c r="AD55" s="35">
        <v>112</v>
      </c>
      <c r="AE55" s="35">
        <v>0</v>
      </c>
      <c r="AF55" s="35">
        <v>26316.496789028395</v>
      </c>
      <c r="AG55" s="137">
        <v>0</v>
      </c>
      <c r="AH55" s="35">
        <v>19400.869701</v>
      </c>
      <c r="AI55" s="35">
        <v>0</v>
      </c>
      <c r="AJ55" s="35">
        <v>2895.6197009999996</v>
      </c>
      <c r="AK55" s="35">
        <v>2895.6197009999996</v>
      </c>
      <c r="AL55" s="35">
        <v>0</v>
      </c>
      <c r="AM55" s="35">
        <v>16505.25</v>
      </c>
      <c r="AN55" s="35">
        <v>16505.25</v>
      </c>
      <c r="AO55" s="35">
        <v>22372.666710999998</v>
      </c>
      <c r="AP55" s="35">
        <v>2971.7970099999984</v>
      </c>
      <c r="AQ55" s="35">
        <v>19400.869701000003</v>
      </c>
      <c r="AR55" s="35">
        <v>-44789</v>
      </c>
      <c r="AS55" s="35">
        <v>18804.599999999999</v>
      </c>
    </row>
    <row r="56" spans="2:45" s="1" customFormat="1" ht="12.75" x14ac:dyDescent="0.2">
      <c r="B56" s="32" t="s">
        <v>1211</v>
      </c>
      <c r="C56" s="33" t="s">
        <v>895</v>
      </c>
      <c r="D56" s="32" t="s">
        <v>896</v>
      </c>
      <c r="E56" s="32" t="s">
        <v>12</v>
      </c>
      <c r="F56" s="32" t="s">
        <v>17</v>
      </c>
      <c r="G56" s="32" t="s">
        <v>20</v>
      </c>
      <c r="H56" s="32" t="s">
        <v>43</v>
      </c>
      <c r="I56" s="32" t="s">
        <v>10</v>
      </c>
      <c r="J56" s="32" t="s">
        <v>11</v>
      </c>
      <c r="K56" s="32" t="s">
        <v>897</v>
      </c>
      <c r="L56" s="34">
        <v>1122</v>
      </c>
      <c r="M56" s="151">
        <v>130046.333191</v>
      </c>
      <c r="N56" s="35">
        <v>-31796</v>
      </c>
      <c r="O56" s="35">
        <v>24640.5</v>
      </c>
      <c r="P56" s="31">
        <v>86926.013191000005</v>
      </c>
      <c r="Q56" s="36">
        <v>865.45197599999995</v>
      </c>
      <c r="R56" s="37">
        <v>0</v>
      </c>
      <c r="S56" s="37">
        <v>634.6217760002437</v>
      </c>
      <c r="T56" s="37">
        <v>1609.3782239997563</v>
      </c>
      <c r="U56" s="38">
        <v>2244.0121007772523</v>
      </c>
      <c r="V56" s="39">
        <v>3109.4640767772521</v>
      </c>
      <c r="W56" s="35">
        <v>90035.477267777256</v>
      </c>
      <c r="X56" s="35">
        <v>1189.9158300002455</v>
      </c>
      <c r="Y56" s="34">
        <v>88845.561437777011</v>
      </c>
      <c r="Z56" s="145">
        <v>0</v>
      </c>
      <c r="AA56" s="35">
        <v>2062.4769578844184</v>
      </c>
      <c r="AB56" s="35">
        <v>4212.3223322785152</v>
      </c>
      <c r="AC56" s="35">
        <v>20864.059999999998</v>
      </c>
      <c r="AD56" s="35">
        <v>119.24272342499999</v>
      </c>
      <c r="AE56" s="35">
        <v>61.77</v>
      </c>
      <c r="AF56" s="35">
        <v>27319.87201358793</v>
      </c>
      <c r="AG56" s="137">
        <v>0</v>
      </c>
      <c r="AH56" s="35">
        <v>19710.68</v>
      </c>
      <c r="AI56" s="35">
        <v>0</v>
      </c>
      <c r="AJ56" s="35">
        <v>7155.5</v>
      </c>
      <c r="AK56" s="35">
        <v>7155.5</v>
      </c>
      <c r="AL56" s="35">
        <v>0</v>
      </c>
      <c r="AM56" s="35">
        <v>12555.18</v>
      </c>
      <c r="AN56" s="35">
        <v>12555.18</v>
      </c>
      <c r="AO56" s="35">
        <v>86926.013191000005</v>
      </c>
      <c r="AP56" s="35">
        <v>67215.333191000012</v>
      </c>
      <c r="AQ56" s="35">
        <v>19710.679999999993</v>
      </c>
      <c r="AR56" s="35">
        <v>-31796</v>
      </c>
      <c r="AS56" s="35">
        <v>0</v>
      </c>
    </row>
    <row r="57" spans="2:45" s="1" customFormat="1" ht="12.75" x14ac:dyDescent="0.2">
      <c r="B57" s="32" t="s">
        <v>1211</v>
      </c>
      <c r="C57" s="33" t="s">
        <v>1023</v>
      </c>
      <c r="D57" s="32" t="s">
        <v>1024</v>
      </c>
      <c r="E57" s="32" t="s">
        <v>12</v>
      </c>
      <c r="F57" s="32" t="s">
        <v>17</v>
      </c>
      <c r="G57" s="32" t="s">
        <v>20</v>
      </c>
      <c r="H57" s="32" t="s">
        <v>43</v>
      </c>
      <c r="I57" s="32" t="s">
        <v>10</v>
      </c>
      <c r="J57" s="32" t="s">
        <v>11</v>
      </c>
      <c r="K57" s="32" t="s">
        <v>1025</v>
      </c>
      <c r="L57" s="34">
        <v>2766</v>
      </c>
      <c r="M57" s="151">
        <v>58144.370450000002</v>
      </c>
      <c r="N57" s="35">
        <v>-786932</v>
      </c>
      <c r="O57" s="35">
        <v>156242.82303680002</v>
      </c>
      <c r="P57" s="31">
        <v>-135015.83954999992</v>
      </c>
      <c r="Q57" s="36">
        <v>1917.83736</v>
      </c>
      <c r="R57" s="37">
        <v>135015.83954999992</v>
      </c>
      <c r="S57" s="37">
        <v>1480.5308971434258</v>
      </c>
      <c r="T57" s="37">
        <v>123692.85442952471</v>
      </c>
      <c r="U57" s="38">
        <v>260190.62794790408</v>
      </c>
      <c r="V57" s="39">
        <v>262108.46530790409</v>
      </c>
      <c r="W57" s="35">
        <v>262108.46530790409</v>
      </c>
      <c r="X57" s="35">
        <v>158396.44564394344</v>
      </c>
      <c r="Y57" s="34">
        <v>103712.01966396064</v>
      </c>
      <c r="Z57" s="145">
        <v>0</v>
      </c>
      <c r="AA57" s="35">
        <v>1113.2671851827733</v>
      </c>
      <c r="AB57" s="35">
        <v>10514.33993262287</v>
      </c>
      <c r="AC57" s="35">
        <v>35305.39</v>
      </c>
      <c r="AD57" s="35">
        <v>0</v>
      </c>
      <c r="AE57" s="35">
        <v>0</v>
      </c>
      <c r="AF57" s="35">
        <v>46932.997117805644</v>
      </c>
      <c r="AG57" s="137">
        <v>0</v>
      </c>
      <c r="AH57" s="35">
        <v>30951.539999999997</v>
      </c>
      <c r="AI57" s="35">
        <v>0</v>
      </c>
      <c r="AJ57" s="35">
        <v>0</v>
      </c>
      <c r="AK57" s="35">
        <v>0</v>
      </c>
      <c r="AL57" s="35">
        <v>0</v>
      </c>
      <c r="AM57" s="35">
        <v>30951.539999999997</v>
      </c>
      <c r="AN57" s="35">
        <v>30951.539999999997</v>
      </c>
      <c r="AO57" s="35">
        <v>-697836.08954999992</v>
      </c>
      <c r="AP57" s="35">
        <v>-1291607.87955</v>
      </c>
      <c r="AQ57" s="35">
        <v>593771.79</v>
      </c>
      <c r="AR57" s="35">
        <v>-786932</v>
      </c>
      <c r="AS57" s="35">
        <v>0</v>
      </c>
    </row>
    <row r="58" spans="2:45" s="1" customFormat="1" ht="12.75" x14ac:dyDescent="0.2">
      <c r="B58" s="32" t="s">
        <v>1211</v>
      </c>
      <c r="C58" s="33" t="s">
        <v>1047</v>
      </c>
      <c r="D58" s="32" t="s">
        <v>1048</v>
      </c>
      <c r="E58" s="32" t="s">
        <v>12</v>
      </c>
      <c r="F58" s="32" t="s">
        <v>17</v>
      </c>
      <c r="G58" s="32" t="s">
        <v>20</v>
      </c>
      <c r="H58" s="32" t="s">
        <v>43</v>
      </c>
      <c r="I58" s="32" t="s">
        <v>10</v>
      </c>
      <c r="J58" s="32" t="s">
        <v>13</v>
      </c>
      <c r="K58" s="32" t="s">
        <v>1049</v>
      </c>
      <c r="L58" s="34">
        <v>6305</v>
      </c>
      <c r="M58" s="151">
        <v>141250.74759799999</v>
      </c>
      <c r="N58" s="35">
        <v>-90264</v>
      </c>
      <c r="O58" s="35">
        <v>308.31006713053824</v>
      </c>
      <c r="P58" s="31">
        <v>-13955.312642200006</v>
      </c>
      <c r="Q58" s="36">
        <v>4778.8664580000004</v>
      </c>
      <c r="R58" s="37">
        <v>13955.312642200006</v>
      </c>
      <c r="S58" s="37">
        <v>3885.6692537157778</v>
      </c>
      <c r="T58" s="37">
        <v>-282.69453097403493</v>
      </c>
      <c r="U58" s="38">
        <v>17558.382048063111</v>
      </c>
      <c r="V58" s="39">
        <v>22337.248506063112</v>
      </c>
      <c r="W58" s="35">
        <v>22337.248506063112</v>
      </c>
      <c r="X58" s="35">
        <v>7285.6298507157771</v>
      </c>
      <c r="Y58" s="34">
        <v>15051.618655347334</v>
      </c>
      <c r="Z58" s="145">
        <v>0</v>
      </c>
      <c r="AA58" s="35">
        <v>7779.4812659416384</v>
      </c>
      <c r="AB58" s="35">
        <v>29865.969072209125</v>
      </c>
      <c r="AC58" s="35">
        <v>81573.87</v>
      </c>
      <c r="AD58" s="35">
        <v>304</v>
      </c>
      <c r="AE58" s="35">
        <v>1156</v>
      </c>
      <c r="AF58" s="35">
        <v>120679.32033815076</v>
      </c>
      <c r="AG58" s="137">
        <v>0</v>
      </c>
      <c r="AH58" s="35">
        <v>83435.939759800007</v>
      </c>
      <c r="AI58" s="35">
        <v>0</v>
      </c>
      <c r="AJ58" s="35">
        <v>14125.0747598</v>
      </c>
      <c r="AK58" s="35">
        <v>14125.0747598</v>
      </c>
      <c r="AL58" s="35">
        <v>0</v>
      </c>
      <c r="AM58" s="35">
        <v>69310.865000000005</v>
      </c>
      <c r="AN58" s="35">
        <v>69310.865000000005</v>
      </c>
      <c r="AO58" s="35">
        <v>-13955.312642200006</v>
      </c>
      <c r="AP58" s="35">
        <v>-97391.252402000013</v>
      </c>
      <c r="AQ58" s="35">
        <v>83435.939759800007</v>
      </c>
      <c r="AR58" s="35">
        <v>-90264</v>
      </c>
      <c r="AS58" s="35">
        <v>0</v>
      </c>
    </row>
    <row r="59" spans="2:45" s="1" customFormat="1" ht="12.75" x14ac:dyDescent="0.2">
      <c r="B59" s="32" t="s">
        <v>1211</v>
      </c>
      <c r="C59" s="33" t="s">
        <v>79</v>
      </c>
      <c r="D59" s="32" t="s">
        <v>80</v>
      </c>
      <c r="E59" s="32" t="s">
        <v>12</v>
      </c>
      <c r="F59" s="32" t="s">
        <v>17</v>
      </c>
      <c r="G59" s="32" t="s">
        <v>20</v>
      </c>
      <c r="H59" s="32" t="s">
        <v>43</v>
      </c>
      <c r="I59" s="32" t="s">
        <v>10</v>
      </c>
      <c r="J59" s="32" t="s">
        <v>11</v>
      </c>
      <c r="K59" s="32" t="s">
        <v>81</v>
      </c>
      <c r="L59" s="34">
        <v>4468</v>
      </c>
      <c r="M59" s="151">
        <v>140218.60000099998</v>
      </c>
      <c r="N59" s="35">
        <v>-182584.14</v>
      </c>
      <c r="O59" s="35">
        <v>125758.1485651987</v>
      </c>
      <c r="P59" s="31">
        <v>41590.320001099972</v>
      </c>
      <c r="Q59" s="36">
        <v>4571.83482</v>
      </c>
      <c r="R59" s="37">
        <v>0</v>
      </c>
      <c r="S59" s="37">
        <v>2245.7256948580052</v>
      </c>
      <c r="T59" s="37">
        <v>67726.82685837771</v>
      </c>
      <c r="U59" s="38">
        <v>69972.929880451498</v>
      </c>
      <c r="V59" s="39">
        <v>74544.764700451502</v>
      </c>
      <c r="W59" s="35">
        <v>116135.08470155147</v>
      </c>
      <c r="X59" s="35">
        <v>85771.739404956737</v>
      </c>
      <c r="Y59" s="34">
        <v>30363.345296594736</v>
      </c>
      <c r="Z59" s="145">
        <v>0</v>
      </c>
      <c r="AA59" s="35">
        <v>8171.1683012357489</v>
      </c>
      <c r="AB59" s="35">
        <v>24805.206086005266</v>
      </c>
      <c r="AC59" s="35">
        <v>50342.020000000004</v>
      </c>
      <c r="AD59" s="35">
        <v>2772.9463809154004</v>
      </c>
      <c r="AE59" s="35">
        <v>0</v>
      </c>
      <c r="AF59" s="35">
        <v>86091.340768156413</v>
      </c>
      <c r="AG59" s="137">
        <v>109642</v>
      </c>
      <c r="AH59" s="35">
        <v>123663.8600001</v>
      </c>
      <c r="AI59" s="35">
        <v>0</v>
      </c>
      <c r="AJ59" s="35">
        <v>14021.8600001</v>
      </c>
      <c r="AK59" s="35">
        <v>14021.8600001</v>
      </c>
      <c r="AL59" s="35">
        <v>109642</v>
      </c>
      <c r="AM59" s="35">
        <v>109642</v>
      </c>
      <c r="AN59" s="35">
        <v>0</v>
      </c>
      <c r="AO59" s="35">
        <v>41590.320001099972</v>
      </c>
      <c r="AP59" s="35">
        <v>27568.46000099997</v>
      </c>
      <c r="AQ59" s="35">
        <v>14021.860000100001</v>
      </c>
      <c r="AR59" s="35">
        <v>-182584.14</v>
      </c>
      <c r="AS59" s="35">
        <v>0</v>
      </c>
    </row>
    <row r="60" spans="2:45" s="1" customFormat="1" ht="12.75" x14ac:dyDescent="0.2">
      <c r="B60" s="32" t="s">
        <v>1211</v>
      </c>
      <c r="C60" s="33" t="s">
        <v>1097</v>
      </c>
      <c r="D60" s="32" t="s">
        <v>1098</v>
      </c>
      <c r="E60" s="32" t="s">
        <v>12</v>
      </c>
      <c r="F60" s="32" t="s">
        <v>17</v>
      </c>
      <c r="G60" s="32" t="s">
        <v>20</v>
      </c>
      <c r="H60" s="32" t="s">
        <v>43</v>
      </c>
      <c r="I60" s="32" t="s">
        <v>10</v>
      </c>
      <c r="J60" s="32" t="s">
        <v>11</v>
      </c>
      <c r="K60" s="32" t="s">
        <v>1099</v>
      </c>
      <c r="L60" s="34">
        <v>2465</v>
      </c>
      <c r="M60" s="151">
        <v>58462.483472000007</v>
      </c>
      <c r="N60" s="35">
        <v>-175806</v>
      </c>
      <c r="O60" s="35">
        <v>157722.31297625107</v>
      </c>
      <c r="P60" s="31">
        <v>-83913.918180799985</v>
      </c>
      <c r="Q60" s="36">
        <v>4219.3908330000004</v>
      </c>
      <c r="R60" s="37">
        <v>83913.918180799985</v>
      </c>
      <c r="S60" s="37">
        <v>2148.172443429396</v>
      </c>
      <c r="T60" s="37">
        <v>126175.01128435117</v>
      </c>
      <c r="U60" s="38">
        <v>212238.24639783852</v>
      </c>
      <c r="V60" s="39">
        <v>216457.63723083853</v>
      </c>
      <c r="W60" s="35">
        <v>216457.63723083853</v>
      </c>
      <c r="X60" s="35">
        <v>159410.39636268045</v>
      </c>
      <c r="Y60" s="34">
        <v>57047.240868158086</v>
      </c>
      <c r="Z60" s="145">
        <v>0</v>
      </c>
      <c r="AA60" s="35">
        <v>2435.1201773424327</v>
      </c>
      <c r="AB60" s="35">
        <v>22798.320977466195</v>
      </c>
      <c r="AC60" s="35">
        <v>40376.58</v>
      </c>
      <c r="AD60" s="35">
        <v>158.35242149999999</v>
      </c>
      <c r="AE60" s="35">
        <v>0</v>
      </c>
      <c r="AF60" s="35">
        <v>65768.373576308644</v>
      </c>
      <c r="AG60" s="137">
        <v>4216</v>
      </c>
      <c r="AH60" s="35">
        <v>33429.598347200001</v>
      </c>
      <c r="AI60" s="35">
        <v>0</v>
      </c>
      <c r="AJ60" s="35">
        <v>5846.2483472000013</v>
      </c>
      <c r="AK60" s="35">
        <v>5846.2483472000013</v>
      </c>
      <c r="AL60" s="35">
        <v>4216</v>
      </c>
      <c r="AM60" s="35">
        <v>27583.35</v>
      </c>
      <c r="AN60" s="35">
        <v>23367.35</v>
      </c>
      <c r="AO60" s="35">
        <v>-83913.918180799985</v>
      </c>
      <c r="AP60" s="35">
        <v>-113127.51652799998</v>
      </c>
      <c r="AQ60" s="35">
        <v>29213.598347200001</v>
      </c>
      <c r="AR60" s="35">
        <v>-175806</v>
      </c>
      <c r="AS60" s="35">
        <v>0</v>
      </c>
    </row>
    <row r="61" spans="2:45" s="1" customFormat="1" ht="12.75" x14ac:dyDescent="0.2">
      <c r="B61" s="32" t="s">
        <v>1211</v>
      </c>
      <c r="C61" s="33" t="s">
        <v>544</v>
      </c>
      <c r="D61" s="32" t="s">
        <v>545</v>
      </c>
      <c r="E61" s="32" t="s">
        <v>12</v>
      </c>
      <c r="F61" s="32" t="s">
        <v>17</v>
      </c>
      <c r="G61" s="32" t="s">
        <v>20</v>
      </c>
      <c r="H61" s="32" t="s">
        <v>43</v>
      </c>
      <c r="I61" s="32" t="s">
        <v>10</v>
      </c>
      <c r="J61" s="32" t="s">
        <v>11</v>
      </c>
      <c r="K61" s="32" t="s">
        <v>546</v>
      </c>
      <c r="L61" s="34">
        <v>4002</v>
      </c>
      <c r="M61" s="151">
        <v>75687.264262000012</v>
      </c>
      <c r="N61" s="35">
        <v>-58807.92</v>
      </c>
      <c r="O61" s="35">
        <v>13745.223543717091</v>
      </c>
      <c r="P61" s="31">
        <v>68685.450688200013</v>
      </c>
      <c r="Q61" s="36">
        <v>3047.8175919999999</v>
      </c>
      <c r="R61" s="37">
        <v>0</v>
      </c>
      <c r="S61" s="37">
        <v>2426.8496834295033</v>
      </c>
      <c r="T61" s="37">
        <v>5577.1503165704962</v>
      </c>
      <c r="U61" s="38">
        <v>8004.0431615958678</v>
      </c>
      <c r="V61" s="39">
        <v>11051.860753595867</v>
      </c>
      <c r="W61" s="35">
        <v>79737.311441795886</v>
      </c>
      <c r="X61" s="35">
        <v>4550.3431564295024</v>
      </c>
      <c r="Y61" s="34">
        <v>75186.968285366383</v>
      </c>
      <c r="Z61" s="145">
        <v>0</v>
      </c>
      <c r="AA61" s="35">
        <v>4372.076929811029</v>
      </c>
      <c r="AB61" s="35">
        <v>13329.88535653307</v>
      </c>
      <c r="AC61" s="35">
        <v>62607.53</v>
      </c>
      <c r="AD61" s="35">
        <v>0</v>
      </c>
      <c r="AE61" s="35">
        <v>0</v>
      </c>
      <c r="AF61" s="35">
        <v>80309.492286344102</v>
      </c>
      <c r="AG61" s="137">
        <v>13571</v>
      </c>
      <c r="AH61" s="35">
        <v>52351.1064262</v>
      </c>
      <c r="AI61" s="35">
        <v>0</v>
      </c>
      <c r="AJ61" s="35">
        <v>7568.7264262000017</v>
      </c>
      <c r="AK61" s="35">
        <v>7568.7264262000017</v>
      </c>
      <c r="AL61" s="35">
        <v>13571</v>
      </c>
      <c r="AM61" s="35">
        <v>44782.38</v>
      </c>
      <c r="AN61" s="35">
        <v>31211.379999999997</v>
      </c>
      <c r="AO61" s="35">
        <v>68685.450688200013</v>
      </c>
      <c r="AP61" s="35">
        <v>29905.344262000013</v>
      </c>
      <c r="AQ61" s="35">
        <v>38780.1064262</v>
      </c>
      <c r="AR61" s="35">
        <v>-58807.92</v>
      </c>
      <c r="AS61" s="35">
        <v>0</v>
      </c>
    </row>
    <row r="62" spans="2:45" s="1" customFormat="1" ht="12.75" x14ac:dyDescent="0.2">
      <c r="B62" s="32" t="s">
        <v>1211</v>
      </c>
      <c r="C62" s="33" t="s">
        <v>964</v>
      </c>
      <c r="D62" s="32" t="s">
        <v>965</v>
      </c>
      <c r="E62" s="32" t="s">
        <v>12</v>
      </c>
      <c r="F62" s="32" t="s">
        <v>17</v>
      </c>
      <c r="G62" s="32" t="s">
        <v>20</v>
      </c>
      <c r="H62" s="32" t="s">
        <v>43</v>
      </c>
      <c r="I62" s="32" t="s">
        <v>10</v>
      </c>
      <c r="J62" s="32" t="s">
        <v>15</v>
      </c>
      <c r="K62" s="32" t="s">
        <v>966</v>
      </c>
      <c r="L62" s="34">
        <v>12588</v>
      </c>
      <c r="M62" s="151">
        <v>549493.44178400002</v>
      </c>
      <c r="N62" s="35">
        <v>-409744</v>
      </c>
      <c r="O62" s="35">
        <v>112134.57847319305</v>
      </c>
      <c r="P62" s="31">
        <v>336565.54596240004</v>
      </c>
      <c r="Q62" s="36">
        <v>34315.792915999999</v>
      </c>
      <c r="R62" s="37">
        <v>0</v>
      </c>
      <c r="S62" s="37">
        <v>7176.9051417170422</v>
      </c>
      <c r="T62" s="37">
        <v>17999.094858282959</v>
      </c>
      <c r="U62" s="38">
        <v>25176.135761661364</v>
      </c>
      <c r="V62" s="39">
        <v>59491.928677661359</v>
      </c>
      <c r="W62" s="35">
        <v>396057.47464006138</v>
      </c>
      <c r="X62" s="35">
        <v>13456.697140717064</v>
      </c>
      <c r="Y62" s="34">
        <v>382600.77749934432</v>
      </c>
      <c r="Z62" s="145">
        <v>0</v>
      </c>
      <c r="AA62" s="35">
        <v>51449.575944210228</v>
      </c>
      <c r="AB62" s="35">
        <v>81008.611516280958</v>
      </c>
      <c r="AC62" s="35">
        <v>158658.19</v>
      </c>
      <c r="AD62" s="35">
        <v>5574.0335839374993</v>
      </c>
      <c r="AE62" s="35">
        <v>0</v>
      </c>
      <c r="AF62" s="35">
        <v>296690.41104442871</v>
      </c>
      <c r="AG62" s="137">
        <v>81884</v>
      </c>
      <c r="AH62" s="35">
        <v>196816.10417839998</v>
      </c>
      <c r="AI62" s="35">
        <v>0</v>
      </c>
      <c r="AJ62" s="35">
        <v>54949.344178400002</v>
      </c>
      <c r="AK62" s="35">
        <v>54949.344178400002</v>
      </c>
      <c r="AL62" s="35">
        <v>81884</v>
      </c>
      <c r="AM62" s="35">
        <v>141866.75999999998</v>
      </c>
      <c r="AN62" s="35">
        <v>59982.75999999998</v>
      </c>
      <c r="AO62" s="35">
        <v>336565.54596240004</v>
      </c>
      <c r="AP62" s="35">
        <v>221633.44178400005</v>
      </c>
      <c r="AQ62" s="35">
        <v>114932.10417840001</v>
      </c>
      <c r="AR62" s="35">
        <v>-409744</v>
      </c>
      <c r="AS62" s="35">
        <v>0</v>
      </c>
    </row>
    <row r="63" spans="2:45" s="1" customFormat="1" ht="12.75" x14ac:dyDescent="0.2">
      <c r="B63" s="32" t="s">
        <v>1211</v>
      </c>
      <c r="C63" s="33" t="s">
        <v>189</v>
      </c>
      <c r="D63" s="32" t="s">
        <v>190</v>
      </c>
      <c r="E63" s="32" t="s">
        <v>12</v>
      </c>
      <c r="F63" s="32" t="s">
        <v>17</v>
      </c>
      <c r="G63" s="32" t="s">
        <v>20</v>
      </c>
      <c r="H63" s="32" t="s">
        <v>43</v>
      </c>
      <c r="I63" s="32" t="s">
        <v>10</v>
      </c>
      <c r="J63" s="32" t="s">
        <v>11</v>
      </c>
      <c r="K63" s="32" t="s">
        <v>191</v>
      </c>
      <c r="L63" s="34">
        <v>1088</v>
      </c>
      <c r="M63" s="151">
        <v>119422.60049500001</v>
      </c>
      <c r="N63" s="35">
        <v>-7633</v>
      </c>
      <c r="O63" s="35">
        <v>1928</v>
      </c>
      <c r="P63" s="31">
        <v>9867.3204950000072</v>
      </c>
      <c r="Q63" s="36">
        <v>8346.075863</v>
      </c>
      <c r="R63" s="37">
        <v>0</v>
      </c>
      <c r="S63" s="37">
        <v>543.46878171449441</v>
      </c>
      <c r="T63" s="37">
        <v>1632.5312182855055</v>
      </c>
      <c r="U63" s="38">
        <v>2176.0117340870324</v>
      </c>
      <c r="V63" s="39">
        <v>10522.087597087033</v>
      </c>
      <c r="W63" s="35">
        <v>20389.40809208704</v>
      </c>
      <c r="X63" s="35">
        <v>1019.0039657144989</v>
      </c>
      <c r="Y63" s="34">
        <v>19370.404126372541</v>
      </c>
      <c r="Z63" s="145">
        <v>0</v>
      </c>
      <c r="AA63" s="35">
        <v>1897.927342337226</v>
      </c>
      <c r="AB63" s="35">
        <v>4174.9731468294749</v>
      </c>
      <c r="AC63" s="35">
        <v>10060.27</v>
      </c>
      <c r="AD63" s="35">
        <v>525.77822849999995</v>
      </c>
      <c r="AE63" s="35">
        <v>0</v>
      </c>
      <c r="AF63" s="35">
        <v>16658.948717666703</v>
      </c>
      <c r="AG63" s="137">
        <v>0</v>
      </c>
      <c r="AH63" s="35">
        <v>17879.72</v>
      </c>
      <c r="AI63" s="35">
        <v>0</v>
      </c>
      <c r="AJ63" s="35">
        <v>5705</v>
      </c>
      <c r="AK63" s="35">
        <v>5705</v>
      </c>
      <c r="AL63" s="35">
        <v>0</v>
      </c>
      <c r="AM63" s="35">
        <v>12174.72</v>
      </c>
      <c r="AN63" s="35">
        <v>12174.72</v>
      </c>
      <c r="AO63" s="35">
        <v>9867.3204950000072</v>
      </c>
      <c r="AP63" s="35">
        <v>-8012.399504999994</v>
      </c>
      <c r="AQ63" s="35">
        <v>17879.72</v>
      </c>
      <c r="AR63" s="35">
        <v>-7633</v>
      </c>
      <c r="AS63" s="35">
        <v>0</v>
      </c>
    </row>
    <row r="64" spans="2:45" s="1" customFormat="1" ht="12.75" x14ac:dyDescent="0.2">
      <c r="B64" s="32" t="s">
        <v>1211</v>
      </c>
      <c r="C64" s="33" t="s">
        <v>505</v>
      </c>
      <c r="D64" s="32" t="s">
        <v>506</v>
      </c>
      <c r="E64" s="32" t="s">
        <v>12</v>
      </c>
      <c r="F64" s="32" t="s">
        <v>17</v>
      </c>
      <c r="G64" s="32" t="s">
        <v>20</v>
      </c>
      <c r="H64" s="32" t="s">
        <v>43</v>
      </c>
      <c r="I64" s="32" t="s">
        <v>10</v>
      </c>
      <c r="J64" s="32" t="s">
        <v>13</v>
      </c>
      <c r="K64" s="32" t="s">
        <v>507</v>
      </c>
      <c r="L64" s="34">
        <v>5082</v>
      </c>
      <c r="M64" s="151">
        <v>336545.53397700004</v>
      </c>
      <c r="N64" s="35">
        <v>-25091</v>
      </c>
      <c r="O64" s="35">
        <v>0</v>
      </c>
      <c r="P64" s="31">
        <v>371746.08737470006</v>
      </c>
      <c r="Q64" s="36">
        <v>11230.530058</v>
      </c>
      <c r="R64" s="37">
        <v>0</v>
      </c>
      <c r="S64" s="37">
        <v>4386.08050971597</v>
      </c>
      <c r="T64" s="37">
        <v>5777.91949028403</v>
      </c>
      <c r="U64" s="38">
        <v>10164.054809402849</v>
      </c>
      <c r="V64" s="39">
        <v>21394.584867402849</v>
      </c>
      <c r="W64" s="35">
        <v>393140.67224210291</v>
      </c>
      <c r="X64" s="35">
        <v>8223.9009557159734</v>
      </c>
      <c r="Y64" s="34">
        <v>384916.77128638694</v>
      </c>
      <c r="Z64" s="145">
        <v>0</v>
      </c>
      <c r="AA64" s="35">
        <v>24191.116394954846</v>
      </c>
      <c r="AB64" s="35">
        <v>26263.72316032221</v>
      </c>
      <c r="AC64" s="35">
        <v>69037.64</v>
      </c>
      <c r="AD64" s="35">
        <v>5921.06904732562</v>
      </c>
      <c r="AE64" s="35">
        <v>154.24</v>
      </c>
      <c r="AF64" s="35">
        <v>125567.78860260268</v>
      </c>
      <c r="AG64" s="137">
        <v>67772</v>
      </c>
      <c r="AH64" s="35">
        <v>101426.55339770002</v>
      </c>
      <c r="AI64" s="35">
        <v>0</v>
      </c>
      <c r="AJ64" s="35">
        <v>33654.553397700009</v>
      </c>
      <c r="AK64" s="35">
        <v>33654.553397700009</v>
      </c>
      <c r="AL64" s="35">
        <v>67772</v>
      </c>
      <c r="AM64" s="35">
        <v>67772</v>
      </c>
      <c r="AN64" s="35">
        <v>0</v>
      </c>
      <c r="AO64" s="35">
        <v>371746.08737470006</v>
      </c>
      <c r="AP64" s="35">
        <v>338091.53397700004</v>
      </c>
      <c r="AQ64" s="35">
        <v>33654.553397700016</v>
      </c>
      <c r="AR64" s="35">
        <v>-25091</v>
      </c>
      <c r="AS64" s="35">
        <v>0</v>
      </c>
    </row>
    <row r="65" spans="2:45" s="1" customFormat="1" ht="12.75" x14ac:dyDescent="0.2">
      <c r="B65" s="32" t="s">
        <v>1211</v>
      </c>
      <c r="C65" s="33" t="s">
        <v>847</v>
      </c>
      <c r="D65" s="32" t="s">
        <v>848</v>
      </c>
      <c r="E65" s="32" t="s">
        <v>12</v>
      </c>
      <c r="F65" s="32" t="s">
        <v>17</v>
      </c>
      <c r="G65" s="32" t="s">
        <v>20</v>
      </c>
      <c r="H65" s="32" t="s">
        <v>43</v>
      </c>
      <c r="I65" s="32" t="s">
        <v>10</v>
      </c>
      <c r="J65" s="32" t="s">
        <v>16</v>
      </c>
      <c r="K65" s="32" t="s">
        <v>849</v>
      </c>
      <c r="L65" s="34">
        <v>931</v>
      </c>
      <c r="M65" s="151">
        <v>26182.165091999996</v>
      </c>
      <c r="N65" s="35">
        <v>-109638</v>
      </c>
      <c r="O65" s="35">
        <v>89238.662980373105</v>
      </c>
      <c r="P65" s="31">
        <v>-73349.723908</v>
      </c>
      <c r="Q65" s="36">
        <v>865.02016900000001</v>
      </c>
      <c r="R65" s="37">
        <v>73349.723908</v>
      </c>
      <c r="S65" s="37">
        <v>283.6896605715375</v>
      </c>
      <c r="T65" s="37">
        <v>70603.036650153881</v>
      </c>
      <c r="U65" s="38">
        <v>144237.22801424938</v>
      </c>
      <c r="V65" s="39">
        <v>145102.24818324938</v>
      </c>
      <c r="W65" s="35">
        <v>145102.24818324938</v>
      </c>
      <c r="X65" s="35">
        <v>89153.78937794466</v>
      </c>
      <c r="Y65" s="34">
        <v>55948.458805304719</v>
      </c>
      <c r="Z65" s="145">
        <v>0</v>
      </c>
      <c r="AA65" s="35">
        <v>1268.2460779054863</v>
      </c>
      <c r="AB65" s="35">
        <v>3945.2212334460773</v>
      </c>
      <c r="AC65" s="35">
        <v>10645.02</v>
      </c>
      <c r="AD65" s="35">
        <v>0</v>
      </c>
      <c r="AE65" s="35">
        <v>0</v>
      </c>
      <c r="AF65" s="35">
        <v>15858.487311351564</v>
      </c>
      <c r="AG65" s="137">
        <v>0</v>
      </c>
      <c r="AH65" s="35">
        <v>10106.110999999999</v>
      </c>
      <c r="AI65" s="35">
        <v>0</v>
      </c>
      <c r="AJ65" s="35">
        <v>1000</v>
      </c>
      <c r="AK65" s="35">
        <v>1000</v>
      </c>
      <c r="AL65" s="35">
        <v>0</v>
      </c>
      <c r="AM65" s="35">
        <v>9106.110999999999</v>
      </c>
      <c r="AN65" s="35">
        <v>9106.110999999999</v>
      </c>
      <c r="AO65" s="35">
        <v>-73349.723908</v>
      </c>
      <c r="AP65" s="35">
        <v>-83455.834908000004</v>
      </c>
      <c r="AQ65" s="35">
        <v>10106.110999999997</v>
      </c>
      <c r="AR65" s="35">
        <v>-109638</v>
      </c>
      <c r="AS65" s="35">
        <v>0</v>
      </c>
    </row>
    <row r="66" spans="2:45" s="1" customFormat="1" ht="12.75" x14ac:dyDescent="0.2">
      <c r="B66" s="32" t="s">
        <v>1211</v>
      </c>
      <c r="C66" s="33" t="s">
        <v>499</v>
      </c>
      <c r="D66" s="32" t="s">
        <v>500</v>
      </c>
      <c r="E66" s="32" t="s">
        <v>12</v>
      </c>
      <c r="F66" s="32" t="s">
        <v>17</v>
      </c>
      <c r="G66" s="32" t="s">
        <v>20</v>
      </c>
      <c r="H66" s="32" t="s">
        <v>43</v>
      </c>
      <c r="I66" s="32" t="s">
        <v>10</v>
      </c>
      <c r="J66" s="32" t="s">
        <v>13</v>
      </c>
      <c r="K66" s="32" t="s">
        <v>501</v>
      </c>
      <c r="L66" s="34">
        <v>7213</v>
      </c>
      <c r="M66" s="151">
        <v>131924.63160899997</v>
      </c>
      <c r="N66" s="35">
        <v>-79163</v>
      </c>
      <c r="O66" s="35">
        <v>45538.111279652396</v>
      </c>
      <c r="P66" s="31">
        <v>6611.0947698999662</v>
      </c>
      <c r="Q66" s="36">
        <v>10467.913323999999</v>
      </c>
      <c r="R66" s="37">
        <v>0</v>
      </c>
      <c r="S66" s="37">
        <v>8317.5623531460515</v>
      </c>
      <c r="T66" s="37">
        <v>30001.570211042257</v>
      </c>
      <c r="U66" s="38">
        <v>38319.339200234506</v>
      </c>
      <c r="V66" s="39">
        <v>48787.252524234507</v>
      </c>
      <c r="W66" s="35">
        <v>55398.347294134473</v>
      </c>
      <c r="X66" s="35">
        <v>51332.399656898488</v>
      </c>
      <c r="Y66" s="34">
        <v>4065.9476372359859</v>
      </c>
      <c r="Z66" s="145">
        <v>0</v>
      </c>
      <c r="AA66" s="35">
        <v>9371.193461593517</v>
      </c>
      <c r="AB66" s="35">
        <v>28643.281794038503</v>
      </c>
      <c r="AC66" s="35">
        <v>87079.679999999993</v>
      </c>
      <c r="AD66" s="35">
        <v>1891.2518171750005</v>
      </c>
      <c r="AE66" s="35">
        <v>474.48</v>
      </c>
      <c r="AF66" s="35">
        <v>127459.887072807</v>
      </c>
      <c r="AG66" s="137">
        <v>93676</v>
      </c>
      <c r="AH66" s="35">
        <v>106868.46316089999</v>
      </c>
      <c r="AI66" s="35">
        <v>0</v>
      </c>
      <c r="AJ66" s="35">
        <v>13192.463160899999</v>
      </c>
      <c r="AK66" s="35">
        <v>13192.463160899999</v>
      </c>
      <c r="AL66" s="35">
        <v>93676</v>
      </c>
      <c r="AM66" s="35">
        <v>93676</v>
      </c>
      <c r="AN66" s="35">
        <v>0</v>
      </c>
      <c r="AO66" s="35">
        <v>6611.0947698999662</v>
      </c>
      <c r="AP66" s="35">
        <v>-6581.3683910000327</v>
      </c>
      <c r="AQ66" s="35">
        <v>13192.463160899999</v>
      </c>
      <c r="AR66" s="35">
        <v>-79163</v>
      </c>
      <c r="AS66" s="35">
        <v>0</v>
      </c>
    </row>
    <row r="67" spans="2:45" s="1" customFormat="1" ht="12.75" x14ac:dyDescent="0.2">
      <c r="B67" s="32" t="s">
        <v>1211</v>
      </c>
      <c r="C67" s="33" t="s">
        <v>100</v>
      </c>
      <c r="D67" s="32" t="s">
        <v>101</v>
      </c>
      <c r="E67" s="32" t="s">
        <v>12</v>
      </c>
      <c r="F67" s="32" t="s">
        <v>17</v>
      </c>
      <c r="G67" s="32" t="s">
        <v>20</v>
      </c>
      <c r="H67" s="32" t="s">
        <v>43</v>
      </c>
      <c r="I67" s="32" t="s">
        <v>10</v>
      </c>
      <c r="J67" s="32" t="s">
        <v>16</v>
      </c>
      <c r="K67" s="32" t="s">
        <v>102</v>
      </c>
      <c r="L67" s="34">
        <v>309</v>
      </c>
      <c r="M67" s="151">
        <v>13946.264936</v>
      </c>
      <c r="N67" s="35">
        <v>418</v>
      </c>
      <c r="O67" s="35">
        <v>0</v>
      </c>
      <c r="P67" s="31">
        <v>15565.593935999997</v>
      </c>
      <c r="Q67" s="36">
        <v>813.23315200000002</v>
      </c>
      <c r="R67" s="37">
        <v>0</v>
      </c>
      <c r="S67" s="37">
        <v>46.237090285732037</v>
      </c>
      <c r="T67" s="37">
        <v>571.76290971426795</v>
      </c>
      <c r="U67" s="38">
        <v>618.0033325669973</v>
      </c>
      <c r="V67" s="39">
        <v>1431.2364845669972</v>
      </c>
      <c r="W67" s="35">
        <v>16996.830420566996</v>
      </c>
      <c r="X67" s="35">
        <v>86.694544285732263</v>
      </c>
      <c r="Y67" s="34">
        <v>16910.135876281263</v>
      </c>
      <c r="Z67" s="145">
        <v>0</v>
      </c>
      <c r="AA67" s="35">
        <v>806.95781713120857</v>
      </c>
      <c r="AB67" s="35">
        <v>1273.6938237104698</v>
      </c>
      <c r="AC67" s="35">
        <v>7004.59</v>
      </c>
      <c r="AD67" s="35">
        <v>52</v>
      </c>
      <c r="AE67" s="35">
        <v>0</v>
      </c>
      <c r="AF67" s="35">
        <v>9137.2416408416793</v>
      </c>
      <c r="AG67" s="137">
        <v>0</v>
      </c>
      <c r="AH67" s="35">
        <v>3022.3289999999997</v>
      </c>
      <c r="AI67" s="35">
        <v>0</v>
      </c>
      <c r="AJ67" s="35">
        <v>0</v>
      </c>
      <c r="AK67" s="35">
        <v>0</v>
      </c>
      <c r="AL67" s="35">
        <v>0</v>
      </c>
      <c r="AM67" s="35">
        <v>3022.3289999999997</v>
      </c>
      <c r="AN67" s="35">
        <v>3022.3289999999997</v>
      </c>
      <c r="AO67" s="35">
        <v>15565.593935999997</v>
      </c>
      <c r="AP67" s="35">
        <v>12543.264935999998</v>
      </c>
      <c r="AQ67" s="35">
        <v>3022.3289999999979</v>
      </c>
      <c r="AR67" s="35">
        <v>418</v>
      </c>
      <c r="AS67" s="35">
        <v>0</v>
      </c>
    </row>
    <row r="68" spans="2:45" s="1" customFormat="1" ht="12.75" x14ac:dyDescent="0.2">
      <c r="B68" s="32" t="s">
        <v>1211</v>
      </c>
      <c r="C68" s="33" t="s">
        <v>313</v>
      </c>
      <c r="D68" s="32" t="s">
        <v>314</v>
      </c>
      <c r="E68" s="32" t="s">
        <v>12</v>
      </c>
      <c r="F68" s="32" t="s">
        <v>17</v>
      </c>
      <c r="G68" s="32" t="s">
        <v>20</v>
      </c>
      <c r="H68" s="32" t="s">
        <v>43</v>
      </c>
      <c r="I68" s="32" t="s">
        <v>10</v>
      </c>
      <c r="J68" s="32" t="s">
        <v>11</v>
      </c>
      <c r="K68" s="32" t="s">
        <v>315</v>
      </c>
      <c r="L68" s="34">
        <v>1964</v>
      </c>
      <c r="M68" s="151">
        <v>84731.874995999999</v>
      </c>
      <c r="N68" s="35">
        <v>-35731</v>
      </c>
      <c r="O68" s="35">
        <v>24629.803969611865</v>
      </c>
      <c r="P68" s="31">
        <v>88921.474996000004</v>
      </c>
      <c r="Q68" s="36">
        <v>7101.6723579999998</v>
      </c>
      <c r="R68" s="37">
        <v>0</v>
      </c>
      <c r="S68" s="37">
        <v>1031.6221325718247</v>
      </c>
      <c r="T68" s="37">
        <v>2896.3778674281753</v>
      </c>
      <c r="U68" s="38">
        <v>3928.0211817526947</v>
      </c>
      <c r="V68" s="39">
        <v>11029.693539752694</v>
      </c>
      <c r="W68" s="35">
        <v>99951.168535752702</v>
      </c>
      <c r="X68" s="35">
        <v>1934.2914985718235</v>
      </c>
      <c r="Y68" s="34">
        <v>98016.877037180879</v>
      </c>
      <c r="Z68" s="145">
        <v>0</v>
      </c>
      <c r="AA68" s="35">
        <v>5975.2966064848042</v>
      </c>
      <c r="AB68" s="35">
        <v>9199.395955572385</v>
      </c>
      <c r="AC68" s="35">
        <v>25674.25</v>
      </c>
      <c r="AD68" s="35">
        <v>563.13509850908008</v>
      </c>
      <c r="AE68" s="35">
        <v>1670.4</v>
      </c>
      <c r="AF68" s="35">
        <v>43082.47766056627</v>
      </c>
      <c r="AG68" s="137">
        <v>37556</v>
      </c>
      <c r="AH68" s="35">
        <v>44839.6</v>
      </c>
      <c r="AI68" s="35">
        <v>0</v>
      </c>
      <c r="AJ68" s="35">
        <v>7283.6</v>
      </c>
      <c r="AK68" s="35">
        <v>7283.6</v>
      </c>
      <c r="AL68" s="35">
        <v>37556</v>
      </c>
      <c r="AM68" s="35">
        <v>37556</v>
      </c>
      <c r="AN68" s="35">
        <v>0</v>
      </c>
      <c r="AO68" s="35">
        <v>88921.474996000004</v>
      </c>
      <c r="AP68" s="35">
        <v>81637.874995999999</v>
      </c>
      <c r="AQ68" s="35">
        <v>7283.6000000000058</v>
      </c>
      <c r="AR68" s="35">
        <v>-35731</v>
      </c>
      <c r="AS68" s="35">
        <v>0</v>
      </c>
    </row>
    <row r="69" spans="2:45" s="1" customFormat="1" ht="12.75" x14ac:dyDescent="0.2">
      <c r="B69" s="32" t="s">
        <v>1211</v>
      </c>
      <c r="C69" s="33" t="s">
        <v>514</v>
      </c>
      <c r="D69" s="32" t="s">
        <v>515</v>
      </c>
      <c r="E69" s="32" t="s">
        <v>12</v>
      </c>
      <c r="F69" s="32" t="s">
        <v>17</v>
      </c>
      <c r="G69" s="32" t="s">
        <v>20</v>
      </c>
      <c r="H69" s="32" t="s">
        <v>43</v>
      </c>
      <c r="I69" s="32" t="s">
        <v>10</v>
      </c>
      <c r="J69" s="32" t="s">
        <v>11</v>
      </c>
      <c r="K69" s="32" t="s">
        <v>516</v>
      </c>
      <c r="L69" s="34">
        <v>3057</v>
      </c>
      <c r="M69" s="151">
        <v>138676.65903099999</v>
      </c>
      <c r="N69" s="35">
        <v>-258411</v>
      </c>
      <c r="O69" s="35">
        <v>194247.30212989805</v>
      </c>
      <c r="P69" s="31">
        <v>-15695.675065900024</v>
      </c>
      <c r="Q69" s="36">
        <v>9928.332762</v>
      </c>
      <c r="R69" s="37">
        <v>15695.675065900024</v>
      </c>
      <c r="S69" s="37">
        <v>3131.3925177154879</v>
      </c>
      <c r="T69" s="37">
        <v>164174.89844599803</v>
      </c>
      <c r="U69" s="38">
        <v>183002.95286830681</v>
      </c>
      <c r="V69" s="39">
        <v>192931.28563030681</v>
      </c>
      <c r="W69" s="35">
        <v>192931.28563030681</v>
      </c>
      <c r="X69" s="35">
        <v>192930.29879161355</v>
      </c>
      <c r="Y69" s="34">
        <v>0.98683869326487184</v>
      </c>
      <c r="Z69" s="145">
        <v>0</v>
      </c>
      <c r="AA69" s="35">
        <v>7379.1192966160997</v>
      </c>
      <c r="AB69" s="35">
        <v>19985.206706661167</v>
      </c>
      <c r="AC69" s="35">
        <v>39424.49</v>
      </c>
      <c r="AD69" s="35">
        <v>1904.8330361999999</v>
      </c>
      <c r="AE69" s="35">
        <v>0</v>
      </c>
      <c r="AF69" s="35">
        <v>68693.649039477255</v>
      </c>
      <c r="AG69" s="137">
        <v>127893</v>
      </c>
      <c r="AH69" s="35">
        <v>141760.66590309999</v>
      </c>
      <c r="AI69" s="35">
        <v>0</v>
      </c>
      <c r="AJ69" s="35">
        <v>13867.6659031</v>
      </c>
      <c r="AK69" s="35">
        <v>13867.6659031</v>
      </c>
      <c r="AL69" s="35">
        <v>127893</v>
      </c>
      <c r="AM69" s="35">
        <v>127893</v>
      </c>
      <c r="AN69" s="35">
        <v>0</v>
      </c>
      <c r="AO69" s="35">
        <v>-15695.675065900024</v>
      </c>
      <c r="AP69" s="35">
        <v>-29563.340969000026</v>
      </c>
      <c r="AQ69" s="35">
        <v>13867.6659031</v>
      </c>
      <c r="AR69" s="35">
        <v>-258411</v>
      </c>
      <c r="AS69" s="35">
        <v>0</v>
      </c>
    </row>
    <row r="70" spans="2:45" s="1" customFormat="1" ht="12.75" x14ac:dyDescent="0.2">
      <c r="B70" s="32" t="s">
        <v>1211</v>
      </c>
      <c r="C70" s="33" t="s">
        <v>325</v>
      </c>
      <c r="D70" s="32" t="s">
        <v>326</v>
      </c>
      <c r="E70" s="32" t="s">
        <v>12</v>
      </c>
      <c r="F70" s="32" t="s">
        <v>17</v>
      </c>
      <c r="G70" s="32" t="s">
        <v>20</v>
      </c>
      <c r="H70" s="32" t="s">
        <v>43</v>
      </c>
      <c r="I70" s="32" t="s">
        <v>10</v>
      </c>
      <c r="J70" s="32" t="s">
        <v>11</v>
      </c>
      <c r="K70" s="32" t="s">
        <v>327</v>
      </c>
      <c r="L70" s="34">
        <v>3199</v>
      </c>
      <c r="M70" s="151">
        <v>56934.518481999999</v>
      </c>
      <c r="N70" s="35">
        <v>-63389</v>
      </c>
      <c r="O70" s="35">
        <v>44469.37486106962</v>
      </c>
      <c r="P70" s="31">
        <v>15928.128482</v>
      </c>
      <c r="Q70" s="36">
        <v>3406.6161149999998</v>
      </c>
      <c r="R70" s="37">
        <v>0</v>
      </c>
      <c r="S70" s="37">
        <v>2447.3991977152255</v>
      </c>
      <c r="T70" s="37">
        <v>22642.372417005459</v>
      </c>
      <c r="U70" s="38">
        <v>25089.906911395203</v>
      </c>
      <c r="V70" s="39">
        <v>28496.523026395203</v>
      </c>
      <c r="W70" s="35">
        <v>44424.651508395204</v>
      </c>
      <c r="X70" s="35">
        <v>31864.978057784854</v>
      </c>
      <c r="Y70" s="34">
        <v>12559.673450610349</v>
      </c>
      <c r="Z70" s="145">
        <v>0</v>
      </c>
      <c r="AA70" s="35">
        <v>6334.462454678589</v>
      </c>
      <c r="AB70" s="35">
        <v>13466.387452938081</v>
      </c>
      <c r="AC70" s="35">
        <v>36326.01</v>
      </c>
      <c r="AD70" s="35">
        <v>222.82423256171995</v>
      </c>
      <c r="AE70" s="35">
        <v>0</v>
      </c>
      <c r="AF70" s="35">
        <v>56349.684140178389</v>
      </c>
      <c r="AG70" s="137">
        <v>9935</v>
      </c>
      <c r="AH70" s="35">
        <v>37100.61</v>
      </c>
      <c r="AI70" s="35">
        <v>0</v>
      </c>
      <c r="AJ70" s="35">
        <v>1303.8000000000002</v>
      </c>
      <c r="AK70" s="35">
        <v>1303.8000000000002</v>
      </c>
      <c r="AL70" s="35">
        <v>9935</v>
      </c>
      <c r="AM70" s="35">
        <v>35796.81</v>
      </c>
      <c r="AN70" s="35">
        <v>25861.809999999998</v>
      </c>
      <c r="AO70" s="35">
        <v>15928.128482</v>
      </c>
      <c r="AP70" s="35">
        <v>-11237.481517999997</v>
      </c>
      <c r="AQ70" s="35">
        <v>27165.61</v>
      </c>
      <c r="AR70" s="35">
        <v>-63389</v>
      </c>
      <c r="AS70" s="35">
        <v>0</v>
      </c>
    </row>
    <row r="71" spans="2:45" s="1" customFormat="1" ht="12.75" x14ac:dyDescent="0.2">
      <c r="B71" s="32" t="s">
        <v>1211</v>
      </c>
      <c r="C71" s="33" t="s">
        <v>700</v>
      </c>
      <c r="D71" s="32" t="s">
        <v>701</v>
      </c>
      <c r="E71" s="32" t="s">
        <v>12</v>
      </c>
      <c r="F71" s="32" t="s">
        <v>17</v>
      </c>
      <c r="G71" s="32" t="s">
        <v>20</v>
      </c>
      <c r="H71" s="32" t="s">
        <v>43</v>
      </c>
      <c r="I71" s="32" t="s">
        <v>10</v>
      </c>
      <c r="J71" s="32" t="s">
        <v>11</v>
      </c>
      <c r="K71" s="32" t="s">
        <v>702</v>
      </c>
      <c r="L71" s="34">
        <v>2476</v>
      </c>
      <c r="M71" s="151">
        <v>62257.459300000002</v>
      </c>
      <c r="N71" s="35">
        <v>-11352</v>
      </c>
      <c r="O71" s="35">
        <v>5126.2540699999981</v>
      </c>
      <c r="P71" s="31">
        <v>55093.205230000007</v>
      </c>
      <c r="Q71" s="36">
        <v>2875.9561359999998</v>
      </c>
      <c r="R71" s="37">
        <v>0</v>
      </c>
      <c r="S71" s="37">
        <v>0</v>
      </c>
      <c r="T71" s="37">
        <v>4952</v>
      </c>
      <c r="U71" s="38">
        <v>4952.0267036760042</v>
      </c>
      <c r="V71" s="39">
        <v>7827.982839676004</v>
      </c>
      <c r="W71" s="35">
        <v>62921.188069676013</v>
      </c>
      <c r="X71" s="35">
        <v>7.2759600000000004E-12</v>
      </c>
      <c r="Y71" s="34">
        <v>62921.188069676005</v>
      </c>
      <c r="Z71" s="145">
        <v>0</v>
      </c>
      <c r="AA71" s="35">
        <v>940.25703531913439</v>
      </c>
      <c r="AB71" s="35">
        <v>7558.5026736437167</v>
      </c>
      <c r="AC71" s="35">
        <v>33046.81</v>
      </c>
      <c r="AD71" s="35">
        <v>1419.0991525750001</v>
      </c>
      <c r="AE71" s="35">
        <v>0</v>
      </c>
      <c r="AF71" s="35">
        <v>42964.668861537852</v>
      </c>
      <c r="AG71" s="137">
        <v>65921</v>
      </c>
      <c r="AH71" s="35">
        <v>72146.745930000005</v>
      </c>
      <c r="AI71" s="35">
        <v>0</v>
      </c>
      <c r="AJ71" s="35">
        <v>6225.745930000001</v>
      </c>
      <c r="AK71" s="35">
        <v>6225.745930000001</v>
      </c>
      <c r="AL71" s="35">
        <v>65921</v>
      </c>
      <c r="AM71" s="35">
        <v>65921</v>
      </c>
      <c r="AN71" s="35">
        <v>0</v>
      </c>
      <c r="AO71" s="35">
        <v>55093.205230000007</v>
      </c>
      <c r="AP71" s="35">
        <v>48867.459300000002</v>
      </c>
      <c r="AQ71" s="35">
        <v>6225.7459300000046</v>
      </c>
      <c r="AR71" s="35">
        <v>-11352</v>
      </c>
      <c r="AS71" s="35">
        <v>0</v>
      </c>
    </row>
    <row r="72" spans="2:45" s="1" customFormat="1" ht="12.75" x14ac:dyDescent="0.2">
      <c r="B72" s="32" t="s">
        <v>1211</v>
      </c>
      <c r="C72" s="33" t="s">
        <v>249</v>
      </c>
      <c r="D72" s="32" t="s">
        <v>250</v>
      </c>
      <c r="E72" s="32" t="s">
        <v>12</v>
      </c>
      <c r="F72" s="32" t="s">
        <v>17</v>
      </c>
      <c r="G72" s="32" t="s">
        <v>20</v>
      </c>
      <c r="H72" s="32" t="s">
        <v>43</v>
      </c>
      <c r="I72" s="32" t="s">
        <v>10</v>
      </c>
      <c r="J72" s="32" t="s">
        <v>16</v>
      </c>
      <c r="K72" s="32" t="s">
        <v>251</v>
      </c>
      <c r="L72" s="34">
        <v>921</v>
      </c>
      <c r="M72" s="151">
        <v>22426.438832</v>
      </c>
      <c r="N72" s="35">
        <v>-37458</v>
      </c>
      <c r="O72" s="35">
        <v>35215.356116800001</v>
      </c>
      <c r="P72" s="31">
        <v>-3244.9172848000017</v>
      </c>
      <c r="Q72" s="36">
        <v>698.20044800000005</v>
      </c>
      <c r="R72" s="37">
        <v>3244.9172848000017</v>
      </c>
      <c r="S72" s="37">
        <v>75.182925714314592</v>
      </c>
      <c r="T72" s="37">
        <v>30705.608056000005</v>
      </c>
      <c r="U72" s="38">
        <v>34025.891750256123</v>
      </c>
      <c r="V72" s="39">
        <v>34724.092198256127</v>
      </c>
      <c r="W72" s="35">
        <v>34724.092198256127</v>
      </c>
      <c r="X72" s="35">
        <v>34723.908714514328</v>
      </c>
      <c r="Y72" s="34">
        <v>0.18348374179913662</v>
      </c>
      <c r="Z72" s="145">
        <v>0</v>
      </c>
      <c r="AA72" s="35">
        <v>819.57098921591637</v>
      </c>
      <c r="AB72" s="35">
        <v>2718.8633907833387</v>
      </c>
      <c r="AC72" s="35">
        <v>11585.08</v>
      </c>
      <c r="AD72" s="35">
        <v>80.22</v>
      </c>
      <c r="AE72" s="35">
        <v>0</v>
      </c>
      <c r="AF72" s="35">
        <v>15203.734379999254</v>
      </c>
      <c r="AG72" s="137">
        <v>26858</v>
      </c>
      <c r="AH72" s="35">
        <v>29100.643883199999</v>
      </c>
      <c r="AI72" s="35">
        <v>0</v>
      </c>
      <c r="AJ72" s="35">
        <v>2242.6438831999999</v>
      </c>
      <c r="AK72" s="35">
        <v>2242.6438831999999</v>
      </c>
      <c r="AL72" s="35">
        <v>26858</v>
      </c>
      <c r="AM72" s="35">
        <v>26858</v>
      </c>
      <c r="AN72" s="35">
        <v>0</v>
      </c>
      <c r="AO72" s="35">
        <v>-3244.9172848000017</v>
      </c>
      <c r="AP72" s="35">
        <v>-5487.561168000002</v>
      </c>
      <c r="AQ72" s="35">
        <v>2242.6438831999999</v>
      </c>
      <c r="AR72" s="35">
        <v>-37458</v>
      </c>
      <c r="AS72" s="35">
        <v>0</v>
      </c>
    </row>
    <row r="73" spans="2:45" s="1" customFormat="1" ht="12.75" x14ac:dyDescent="0.2">
      <c r="B73" s="32" t="s">
        <v>1211</v>
      </c>
      <c r="C73" s="33" t="s">
        <v>1121</v>
      </c>
      <c r="D73" s="32" t="s">
        <v>1122</v>
      </c>
      <c r="E73" s="32" t="s">
        <v>12</v>
      </c>
      <c r="F73" s="32" t="s">
        <v>17</v>
      </c>
      <c r="G73" s="32" t="s">
        <v>20</v>
      </c>
      <c r="H73" s="32" t="s">
        <v>43</v>
      </c>
      <c r="I73" s="32" t="s">
        <v>10</v>
      </c>
      <c r="J73" s="32" t="s">
        <v>11</v>
      </c>
      <c r="K73" s="32" t="s">
        <v>1123</v>
      </c>
      <c r="L73" s="34">
        <v>1387</v>
      </c>
      <c r="M73" s="151">
        <v>24258.530190000005</v>
      </c>
      <c r="N73" s="35">
        <v>-976</v>
      </c>
      <c r="O73" s="35">
        <v>0</v>
      </c>
      <c r="P73" s="31">
        <v>30259.960190000005</v>
      </c>
      <c r="Q73" s="36">
        <v>451.73772200000002</v>
      </c>
      <c r="R73" s="37">
        <v>0</v>
      </c>
      <c r="S73" s="37">
        <v>516.17616342876966</v>
      </c>
      <c r="T73" s="37">
        <v>2257.8238365712305</v>
      </c>
      <c r="U73" s="38">
        <v>2774.0149588039653</v>
      </c>
      <c r="V73" s="39">
        <v>3225.7526808039652</v>
      </c>
      <c r="W73" s="35">
        <v>33485.712870803967</v>
      </c>
      <c r="X73" s="35">
        <v>967.83030642876838</v>
      </c>
      <c r="Y73" s="34">
        <v>32517.882564375199</v>
      </c>
      <c r="Z73" s="145">
        <v>0</v>
      </c>
      <c r="AA73" s="35">
        <v>303.73901068906906</v>
      </c>
      <c r="AB73" s="35">
        <v>4795.6957932371815</v>
      </c>
      <c r="AC73" s="35">
        <v>24657.68</v>
      </c>
      <c r="AD73" s="35">
        <v>0</v>
      </c>
      <c r="AE73" s="35">
        <v>0</v>
      </c>
      <c r="AF73" s="35">
        <v>29757.114803926252</v>
      </c>
      <c r="AG73" s="137">
        <v>0</v>
      </c>
      <c r="AH73" s="35">
        <v>15844.429999999998</v>
      </c>
      <c r="AI73" s="35">
        <v>0</v>
      </c>
      <c r="AJ73" s="35">
        <v>323.90000000000003</v>
      </c>
      <c r="AK73" s="35">
        <v>323.90000000000003</v>
      </c>
      <c r="AL73" s="35">
        <v>0</v>
      </c>
      <c r="AM73" s="35">
        <v>15520.529999999999</v>
      </c>
      <c r="AN73" s="35">
        <v>15520.529999999999</v>
      </c>
      <c r="AO73" s="35">
        <v>30259.960190000005</v>
      </c>
      <c r="AP73" s="35">
        <v>14415.530190000005</v>
      </c>
      <c r="AQ73" s="35">
        <v>15844.43</v>
      </c>
      <c r="AR73" s="35">
        <v>-976</v>
      </c>
      <c r="AS73" s="35">
        <v>0</v>
      </c>
    </row>
    <row r="74" spans="2:45" s="1" customFormat="1" ht="12.75" x14ac:dyDescent="0.2">
      <c r="B74" s="32" t="s">
        <v>1211</v>
      </c>
      <c r="C74" s="33" t="s">
        <v>201</v>
      </c>
      <c r="D74" s="32" t="s">
        <v>202</v>
      </c>
      <c r="E74" s="32" t="s">
        <v>12</v>
      </c>
      <c r="F74" s="32" t="s">
        <v>17</v>
      </c>
      <c r="G74" s="32" t="s">
        <v>20</v>
      </c>
      <c r="H74" s="32" t="s">
        <v>43</v>
      </c>
      <c r="I74" s="32" t="s">
        <v>10</v>
      </c>
      <c r="J74" s="32" t="s">
        <v>11</v>
      </c>
      <c r="K74" s="32" t="s">
        <v>203</v>
      </c>
      <c r="L74" s="34">
        <v>1850</v>
      </c>
      <c r="M74" s="151">
        <v>71600.357358000008</v>
      </c>
      <c r="N74" s="35">
        <v>-57646</v>
      </c>
      <c r="O74" s="35">
        <v>41779.540573447142</v>
      </c>
      <c r="P74" s="31">
        <v>28356.393093800012</v>
      </c>
      <c r="Q74" s="36">
        <v>4406.2341280000001</v>
      </c>
      <c r="R74" s="37">
        <v>0</v>
      </c>
      <c r="S74" s="37">
        <v>499.44324228590608</v>
      </c>
      <c r="T74" s="37">
        <v>7895.4174303192485</v>
      </c>
      <c r="U74" s="38">
        <v>8394.9059419184632</v>
      </c>
      <c r="V74" s="39">
        <v>12801.140069918463</v>
      </c>
      <c r="W74" s="35">
        <v>41157.533163718472</v>
      </c>
      <c r="X74" s="35">
        <v>10390.382267933022</v>
      </c>
      <c r="Y74" s="34">
        <v>30767.150895785449</v>
      </c>
      <c r="Z74" s="145">
        <v>0</v>
      </c>
      <c r="AA74" s="35">
        <v>2978.1187075634607</v>
      </c>
      <c r="AB74" s="35">
        <v>7412.4110288794191</v>
      </c>
      <c r="AC74" s="35">
        <v>24985.410000000003</v>
      </c>
      <c r="AD74" s="35">
        <v>549</v>
      </c>
      <c r="AE74" s="35">
        <v>0</v>
      </c>
      <c r="AF74" s="35">
        <v>35924.939736442888</v>
      </c>
      <c r="AG74" s="137">
        <v>23489</v>
      </c>
      <c r="AH74" s="35">
        <v>30649.0357358</v>
      </c>
      <c r="AI74" s="35">
        <v>0</v>
      </c>
      <c r="AJ74" s="35">
        <v>7160.035735800001</v>
      </c>
      <c r="AK74" s="35">
        <v>7160.035735800001</v>
      </c>
      <c r="AL74" s="35">
        <v>23489</v>
      </c>
      <c r="AM74" s="35">
        <v>23489</v>
      </c>
      <c r="AN74" s="35">
        <v>0</v>
      </c>
      <c r="AO74" s="35">
        <v>28356.393093800012</v>
      </c>
      <c r="AP74" s="35">
        <v>21196.357358000012</v>
      </c>
      <c r="AQ74" s="35">
        <v>7160.0357358000037</v>
      </c>
      <c r="AR74" s="35">
        <v>-57646</v>
      </c>
      <c r="AS74" s="35">
        <v>0</v>
      </c>
    </row>
    <row r="75" spans="2:45" s="1" customFormat="1" ht="12.75" x14ac:dyDescent="0.2">
      <c r="B75" s="32" t="s">
        <v>1211</v>
      </c>
      <c r="C75" s="33" t="s">
        <v>255</v>
      </c>
      <c r="D75" s="32" t="s">
        <v>256</v>
      </c>
      <c r="E75" s="32" t="s">
        <v>12</v>
      </c>
      <c r="F75" s="32" t="s">
        <v>17</v>
      </c>
      <c r="G75" s="32" t="s">
        <v>20</v>
      </c>
      <c r="H75" s="32" t="s">
        <v>43</v>
      </c>
      <c r="I75" s="32" t="s">
        <v>10</v>
      </c>
      <c r="J75" s="32" t="s">
        <v>13</v>
      </c>
      <c r="K75" s="32" t="s">
        <v>257</v>
      </c>
      <c r="L75" s="34">
        <v>5847</v>
      </c>
      <c r="M75" s="151">
        <v>155505.78017099999</v>
      </c>
      <c r="N75" s="35">
        <v>-7676</v>
      </c>
      <c r="O75" s="35">
        <v>0</v>
      </c>
      <c r="P75" s="31">
        <v>204808.28017099999</v>
      </c>
      <c r="Q75" s="36">
        <v>10743.860532999999</v>
      </c>
      <c r="R75" s="37">
        <v>0</v>
      </c>
      <c r="S75" s="37">
        <v>4451.3455977159947</v>
      </c>
      <c r="T75" s="37">
        <v>7242.6544022840053</v>
      </c>
      <c r="U75" s="38">
        <v>11694.063059932794</v>
      </c>
      <c r="V75" s="39">
        <v>22437.923592932792</v>
      </c>
      <c r="W75" s="35">
        <v>227246.20376393278</v>
      </c>
      <c r="X75" s="35">
        <v>8346.27299571599</v>
      </c>
      <c r="Y75" s="34">
        <v>218899.93076821679</v>
      </c>
      <c r="Z75" s="145">
        <v>0</v>
      </c>
      <c r="AA75" s="35">
        <v>7007.1268168217439</v>
      </c>
      <c r="AB75" s="35">
        <v>22146.883174507544</v>
      </c>
      <c r="AC75" s="35">
        <v>78673.72</v>
      </c>
      <c r="AD75" s="35">
        <v>619.86132118800003</v>
      </c>
      <c r="AE75" s="35">
        <v>1150.3599999999999</v>
      </c>
      <c r="AF75" s="35">
        <v>109597.95131251728</v>
      </c>
      <c r="AG75" s="137">
        <v>84802</v>
      </c>
      <c r="AH75" s="35">
        <v>99017.5</v>
      </c>
      <c r="AI75" s="35">
        <v>0</v>
      </c>
      <c r="AJ75" s="35">
        <v>14215.5</v>
      </c>
      <c r="AK75" s="35">
        <v>14215.5</v>
      </c>
      <c r="AL75" s="35">
        <v>84802</v>
      </c>
      <c r="AM75" s="35">
        <v>84802</v>
      </c>
      <c r="AN75" s="35">
        <v>0</v>
      </c>
      <c r="AO75" s="35">
        <v>204808.28017099999</v>
      </c>
      <c r="AP75" s="35">
        <v>190592.78017099999</v>
      </c>
      <c r="AQ75" s="35">
        <v>14215.5</v>
      </c>
      <c r="AR75" s="35">
        <v>-7676</v>
      </c>
      <c r="AS75" s="35">
        <v>0</v>
      </c>
    </row>
    <row r="76" spans="2:45" s="1" customFormat="1" ht="12.75" x14ac:dyDescent="0.2">
      <c r="B76" s="32" t="s">
        <v>1211</v>
      </c>
      <c r="C76" s="33" t="s">
        <v>943</v>
      </c>
      <c r="D76" s="32" t="s">
        <v>944</v>
      </c>
      <c r="E76" s="32" t="s">
        <v>12</v>
      </c>
      <c r="F76" s="32" t="s">
        <v>17</v>
      </c>
      <c r="G76" s="32" t="s">
        <v>20</v>
      </c>
      <c r="H76" s="32" t="s">
        <v>43</v>
      </c>
      <c r="I76" s="32" t="s">
        <v>10</v>
      </c>
      <c r="J76" s="32" t="s">
        <v>11</v>
      </c>
      <c r="K76" s="32" t="s">
        <v>945</v>
      </c>
      <c r="L76" s="34">
        <v>1269</v>
      </c>
      <c r="M76" s="151">
        <v>36099.702301999998</v>
      </c>
      <c r="N76" s="35">
        <v>-16666</v>
      </c>
      <c r="O76" s="35">
        <v>14677.567450241306</v>
      </c>
      <c r="P76" s="31">
        <v>35255.812302000006</v>
      </c>
      <c r="Q76" s="36">
        <v>3799.5003539999998</v>
      </c>
      <c r="R76" s="37">
        <v>0</v>
      </c>
      <c r="S76" s="37">
        <v>259.65272685724256</v>
      </c>
      <c r="T76" s="37">
        <v>2278.3472731427573</v>
      </c>
      <c r="U76" s="38">
        <v>2538.0136861732021</v>
      </c>
      <c r="V76" s="39">
        <v>6337.5140401732024</v>
      </c>
      <c r="W76" s="35">
        <v>41593.326342173212</v>
      </c>
      <c r="X76" s="35">
        <v>486.84886285723769</v>
      </c>
      <c r="Y76" s="34">
        <v>41106.477479315974</v>
      </c>
      <c r="Z76" s="145">
        <v>0</v>
      </c>
      <c r="AA76" s="35">
        <v>2663.1464074315982</v>
      </c>
      <c r="AB76" s="35">
        <v>4230.9214480275477</v>
      </c>
      <c r="AC76" s="35">
        <v>18382.579999999998</v>
      </c>
      <c r="AD76" s="35">
        <v>0</v>
      </c>
      <c r="AE76" s="35">
        <v>407.03</v>
      </c>
      <c r="AF76" s="35">
        <v>25683.677855459144</v>
      </c>
      <c r="AG76" s="137">
        <v>0</v>
      </c>
      <c r="AH76" s="35">
        <v>15822.109999999999</v>
      </c>
      <c r="AI76" s="35">
        <v>0</v>
      </c>
      <c r="AJ76" s="35">
        <v>1622</v>
      </c>
      <c r="AK76" s="35">
        <v>1622</v>
      </c>
      <c r="AL76" s="35">
        <v>0</v>
      </c>
      <c r="AM76" s="35">
        <v>14200.109999999999</v>
      </c>
      <c r="AN76" s="35">
        <v>14200.109999999999</v>
      </c>
      <c r="AO76" s="35">
        <v>35255.812302000006</v>
      </c>
      <c r="AP76" s="35">
        <v>19433.702302000005</v>
      </c>
      <c r="AQ76" s="35">
        <v>15822.11</v>
      </c>
      <c r="AR76" s="35">
        <v>-16666</v>
      </c>
      <c r="AS76" s="35">
        <v>0</v>
      </c>
    </row>
    <row r="77" spans="2:45" s="1" customFormat="1" ht="12.75" x14ac:dyDescent="0.2">
      <c r="B77" s="32" t="s">
        <v>1211</v>
      </c>
      <c r="C77" s="33" t="s">
        <v>901</v>
      </c>
      <c r="D77" s="32" t="s">
        <v>902</v>
      </c>
      <c r="E77" s="32" t="s">
        <v>12</v>
      </c>
      <c r="F77" s="32" t="s">
        <v>17</v>
      </c>
      <c r="G77" s="32" t="s">
        <v>20</v>
      </c>
      <c r="H77" s="32" t="s">
        <v>43</v>
      </c>
      <c r="I77" s="32" t="s">
        <v>10</v>
      </c>
      <c r="J77" s="32" t="s">
        <v>11</v>
      </c>
      <c r="K77" s="32" t="s">
        <v>903</v>
      </c>
      <c r="L77" s="34">
        <v>2969</v>
      </c>
      <c r="M77" s="151">
        <v>175704.858848</v>
      </c>
      <c r="N77" s="35">
        <v>83542</v>
      </c>
      <c r="O77" s="35">
        <v>0</v>
      </c>
      <c r="P77" s="31">
        <v>293917.858848</v>
      </c>
      <c r="Q77" s="36">
        <v>9836.2830979999999</v>
      </c>
      <c r="R77" s="37">
        <v>0</v>
      </c>
      <c r="S77" s="37">
        <v>1867.8356034292888</v>
      </c>
      <c r="T77" s="37">
        <v>4070.1643965707112</v>
      </c>
      <c r="U77" s="38">
        <v>5938.0320206841907</v>
      </c>
      <c r="V77" s="39">
        <v>15774.31511868419</v>
      </c>
      <c r="W77" s="35">
        <v>309692.1739666842</v>
      </c>
      <c r="X77" s="35">
        <v>3502.1917564292671</v>
      </c>
      <c r="Y77" s="34">
        <v>306189.98221025494</v>
      </c>
      <c r="Z77" s="145">
        <v>0</v>
      </c>
      <c r="AA77" s="35">
        <v>1583.6577197713877</v>
      </c>
      <c r="AB77" s="35">
        <v>16859.736931510462</v>
      </c>
      <c r="AC77" s="35">
        <v>36863.15</v>
      </c>
      <c r="AD77" s="35">
        <v>10431.79048507984</v>
      </c>
      <c r="AE77" s="35">
        <v>0</v>
      </c>
      <c r="AF77" s="35">
        <v>65738.335136361697</v>
      </c>
      <c r="AG77" s="137">
        <v>34671</v>
      </c>
      <c r="AH77" s="35">
        <v>34671</v>
      </c>
      <c r="AI77" s="35">
        <v>0</v>
      </c>
      <c r="AJ77" s="35">
        <v>0</v>
      </c>
      <c r="AK77" s="35">
        <v>0</v>
      </c>
      <c r="AL77" s="35">
        <v>34671</v>
      </c>
      <c r="AM77" s="35">
        <v>34671</v>
      </c>
      <c r="AN77" s="35">
        <v>0</v>
      </c>
      <c r="AO77" s="35">
        <v>293917.858848</v>
      </c>
      <c r="AP77" s="35">
        <v>293917.858848</v>
      </c>
      <c r="AQ77" s="35">
        <v>0</v>
      </c>
      <c r="AR77" s="35">
        <v>83542</v>
      </c>
      <c r="AS77" s="35">
        <v>0</v>
      </c>
    </row>
    <row r="78" spans="2:45" s="1" customFormat="1" ht="12.75" x14ac:dyDescent="0.2">
      <c r="B78" s="32" t="s">
        <v>1211</v>
      </c>
      <c r="C78" s="33" t="s">
        <v>1115</v>
      </c>
      <c r="D78" s="32" t="s">
        <v>1116</v>
      </c>
      <c r="E78" s="32" t="s">
        <v>12</v>
      </c>
      <c r="F78" s="32" t="s">
        <v>17</v>
      </c>
      <c r="G78" s="32" t="s">
        <v>20</v>
      </c>
      <c r="H78" s="32" t="s">
        <v>43</v>
      </c>
      <c r="I78" s="32" t="s">
        <v>10</v>
      </c>
      <c r="J78" s="32" t="s">
        <v>16</v>
      </c>
      <c r="K78" s="32" t="s">
        <v>1117</v>
      </c>
      <c r="L78" s="34">
        <v>709</v>
      </c>
      <c r="M78" s="151">
        <v>60740.637115999998</v>
      </c>
      <c r="N78" s="35">
        <v>-158474</v>
      </c>
      <c r="O78" s="35">
        <v>158474</v>
      </c>
      <c r="P78" s="31">
        <v>-90799.63388400001</v>
      </c>
      <c r="Q78" s="36">
        <v>3871.331815</v>
      </c>
      <c r="R78" s="37">
        <v>90799.63388400001</v>
      </c>
      <c r="S78" s="37">
        <v>204.08180457150695</v>
      </c>
      <c r="T78" s="37">
        <v>125217.6088175521</v>
      </c>
      <c r="U78" s="38">
        <v>216222.49048031479</v>
      </c>
      <c r="V78" s="39">
        <v>220093.82229531481</v>
      </c>
      <c r="W78" s="35">
        <v>220093.82229531481</v>
      </c>
      <c r="X78" s="35">
        <v>155163.89314757148</v>
      </c>
      <c r="Y78" s="34">
        <v>64929.929147743329</v>
      </c>
      <c r="Z78" s="145">
        <v>0</v>
      </c>
      <c r="AA78" s="35">
        <v>32642.762966835864</v>
      </c>
      <c r="AB78" s="35">
        <v>3729.2220194909478</v>
      </c>
      <c r="AC78" s="35">
        <v>12905.73</v>
      </c>
      <c r="AD78" s="35">
        <v>330</v>
      </c>
      <c r="AE78" s="35">
        <v>363.06</v>
      </c>
      <c r="AF78" s="35">
        <v>49970.774986326811</v>
      </c>
      <c r="AG78" s="137">
        <v>0</v>
      </c>
      <c r="AH78" s="35">
        <v>6934.7289999999994</v>
      </c>
      <c r="AI78" s="35">
        <v>0</v>
      </c>
      <c r="AJ78" s="35">
        <v>0</v>
      </c>
      <c r="AK78" s="35">
        <v>0</v>
      </c>
      <c r="AL78" s="35">
        <v>0</v>
      </c>
      <c r="AM78" s="35">
        <v>6934.7289999999994</v>
      </c>
      <c r="AN78" s="35">
        <v>6934.7289999999994</v>
      </c>
      <c r="AO78" s="35">
        <v>-90799.63388400001</v>
      </c>
      <c r="AP78" s="35">
        <v>-97734.362884000002</v>
      </c>
      <c r="AQ78" s="35">
        <v>6934.7289999999921</v>
      </c>
      <c r="AR78" s="35">
        <v>-158474</v>
      </c>
      <c r="AS78" s="35">
        <v>0</v>
      </c>
    </row>
    <row r="79" spans="2:45" s="1" customFormat="1" ht="12.75" x14ac:dyDescent="0.2">
      <c r="B79" s="32" t="s">
        <v>1211</v>
      </c>
      <c r="C79" s="33" t="s">
        <v>769</v>
      </c>
      <c r="D79" s="32" t="s">
        <v>770</v>
      </c>
      <c r="E79" s="32" t="s">
        <v>12</v>
      </c>
      <c r="F79" s="32" t="s">
        <v>17</v>
      </c>
      <c r="G79" s="32" t="s">
        <v>20</v>
      </c>
      <c r="H79" s="32" t="s">
        <v>43</v>
      </c>
      <c r="I79" s="32" t="s">
        <v>10</v>
      </c>
      <c r="J79" s="32" t="s">
        <v>11</v>
      </c>
      <c r="K79" s="32" t="s">
        <v>771</v>
      </c>
      <c r="L79" s="34">
        <v>2454</v>
      </c>
      <c r="M79" s="151">
        <v>56758.577442000009</v>
      </c>
      <c r="N79" s="35">
        <v>-79345</v>
      </c>
      <c r="O79" s="35">
        <v>66950.108049093367</v>
      </c>
      <c r="P79" s="31">
        <v>-45347.304813799994</v>
      </c>
      <c r="Q79" s="36">
        <v>1884.714786</v>
      </c>
      <c r="R79" s="37">
        <v>45347.304813799994</v>
      </c>
      <c r="S79" s="37">
        <v>1058.7420240004064</v>
      </c>
      <c r="T79" s="37">
        <v>53143.001901517542</v>
      </c>
      <c r="U79" s="38">
        <v>99549.585557885002</v>
      </c>
      <c r="V79" s="39">
        <v>101434.300343885</v>
      </c>
      <c r="W79" s="35">
        <v>101434.300343885</v>
      </c>
      <c r="X79" s="35">
        <v>67976.933829093774</v>
      </c>
      <c r="Y79" s="34">
        <v>33457.366514791225</v>
      </c>
      <c r="Z79" s="145">
        <v>0</v>
      </c>
      <c r="AA79" s="35">
        <v>7651.2201411158849</v>
      </c>
      <c r="AB79" s="35">
        <v>12512.493546839776</v>
      </c>
      <c r="AC79" s="35">
        <v>41025.759999999995</v>
      </c>
      <c r="AD79" s="35">
        <v>312.38499999999999</v>
      </c>
      <c r="AE79" s="35">
        <v>0</v>
      </c>
      <c r="AF79" s="35">
        <v>61501.858687955661</v>
      </c>
      <c r="AG79" s="137">
        <v>25946</v>
      </c>
      <c r="AH79" s="35">
        <v>33136.117744199997</v>
      </c>
      <c r="AI79" s="35">
        <v>0</v>
      </c>
      <c r="AJ79" s="35">
        <v>5675.8577442000014</v>
      </c>
      <c r="AK79" s="35">
        <v>5675.8577442000014</v>
      </c>
      <c r="AL79" s="35">
        <v>25946</v>
      </c>
      <c r="AM79" s="35">
        <v>27460.26</v>
      </c>
      <c r="AN79" s="35">
        <v>1514.2599999999984</v>
      </c>
      <c r="AO79" s="35">
        <v>-45347.304813799994</v>
      </c>
      <c r="AP79" s="35">
        <v>-52537.422557999991</v>
      </c>
      <c r="AQ79" s="35">
        <v>7190.1177441999971</v>
      </c>
      <c r="AR79" s="35">
        <v>-79345</v>
      </c>
      <c r="AS79" s="35">
        <v>0</v>
      </c>
    </row>
    <row r="80" spans="2:45" s="1" customFormat="1" ht="12.75" x14ac:dyDescent="0.2">
      <c r="B80" s="32" t="s">
        <v>1211</v>
      </c>
      <c r="C80" s="33" t="s">
        <v>103</v>
      </c>
      <c r="D80" s="32" t="s">
        <v>104</v>
      </c>
      <c r="E80" s="32" t="s">
        <v>12</v>
      </c>
      <c r="F80" s="32" t="s">
        <v>17</v>
      </c>
      <c r="G80" s="32" t="s">
        <v>20</v>
      </c>
      <c r="H80" s="32" t="s">
        <v>43</v>
      </c>
      <c r="I80" s="32" t="s">
        <v>10</v>
      </c>
      <c r="J80" s="32" t="s">
        <v>14</v>
      </c>
      <c r="K80" s="32" t="s">
        <v>105</v>
      </c>
      <c r="L80" s="34">
        <v>25618</v>
      </c>
      <c r="M80" s="151">
        <v>495738.98871399998</v>
      </c>
      <c r="N80" s="35">
        <v>-613035</v>
      </c>
      <c r="O80" s="35">
        <v>451465.40032083675</v>
      </c>
      <c r="P80" s="31">
        <v>477497.88758540002</v>
      </c>
      <c r="Q80" s="36">
        <v>31834.226290999999</v>
      </c>
      <c r="R80" s="37">
        <v>0</v>
      </c>
      <c r="S80" s="37">
        <v>21907.028528008414</v>
      </c>
      <c r="T80" s="37">
        <v>29328.971471991586</v>
      </c>
      <c r="U80" s="38">
        <v>51236.276290295587</v>
      </c>
      <c r="V80" s="39">
        <v>83070.502581295586</v>
      </c>
      <c r="W80" s="35">
        <v>560568.39016669558</v>
      </c>
      <c r="X80" s="35">
        <v>41075.678490008344</v>
      </c>
      <c r="Y80" s="34">
        <v>519492.71167668724</v>
      </c>
      <c r="Z80" s="145">
        <v>0</v>
      </c>
      <c r="AA80" s="35">
        <v>78337.652825839366</v>
      </c>
      <c r="AB80" s="35">
        <v>210604.51699453511</v>
      </c>
      <c r="AC80" s="35">
        <v>296382.45</v>
      </c>
      <c r="AD80" s="35">
        <v>7308.4130883353373</v>
      </c>
      <c r="AE80" s="35">
        <v>265.33999999999997</v>
      </c>
      <c r="AF80" s="35">
        <v>592898.3729087098</v>
      </c>
      <c r="AG80" s="137">
        <v>640342</v>
      </c>
      <c r="AH80" s="35">
        <v>689915.89887140004</v>
      </c>
      <c r="AI80" s="35">
        <v>0</v>
      </c>
      <c r="AJ80" s="35">
        <v>49573.898871400001</v>
      </c>
      <c r="AK80" s="35">
        <v>49573.898871400001</v>
      </c>
      <c r="AL80" s="35">
        <v>640342</v>
      </c>
      <c r="AM80" s="35">
        <v>640342</v>
      </c>
      <c r="AN80" s="35">
        <v>0</v>
      </c>
      <c r="AO80" s="35">
        <v>477497.88758540002</v>
      </c>
      <c r="AP80" s="35">
        <v>427923.98871400004</v>
      </c>
      <c r="AQ80" s="35">
        <v>49573.898871400044</v>
      </c>
      <c r="AR80" s="35">
        <v>-613035</v>
      </c>
      <c r="AS80" s="35">
        <v>0</v>
      </c>
    </row>
    <row r="81" spans="2:45" s="1" customFormat="1" ht="12.75" x14ac:dyDescent="0.2">
      <c r="B81" s="32" t="s">
        <v>1211</v>
      </c>
      <c r="C81" s="33" t="s">
        <v>183</v>
      </c>
      <c r="D81" s="32" t="s">
        <v>184</v>
      </c>
      <c r="E81" s="32" t="s">
        <v>12</v>
      </c>
      <c r="F81" s="32" t="s">
        <v>17</v>
      </c>
      <c r="G81" s="32" t="s">
        <v>20</v>
      </c>
      <c r="H81" s="32" t="s">
        <v>43</v>
      </c>
      <c r="I81" s="32" t="s">
        <v>10</v>
      </c>
      <c r="J81" s="32" t="s">
        <v>11</v>
      </c>
      <c r="K81" s="32" t="s">
        <v>185</v>
      </c>
      <c r="L81" s="34">
        <v>2344</v>
      </c>
      <c r="M81" s="151">
        <v>54481.079401999996</v>
      </c>
      <c r="N81" s="35">
        <v>-47356</v>
      </c>
      <c r="O81" s="35">
        <v>35669.451746239778</v>
      </c>
      <c r="P81" s="31">
        <v>38802.547342199992</v>
      </c>
      <c r="Q81" s="36">
        <v>3382.3978080000002</v>
      </c>
      <c r="R81" s="37">
        <v>0</v>
      </c>
      <c r="S81" s="37">
        <v>801.68914514316498</v>
      </c>
      <c r="T81" s="37">
        <v>3886.3108548568352</v>
      </c>
      <c r="U81" s="38">
        <v>4688.0252800551507</v>
      </c>
      <c r="V81" s="39">
        <v>8070.4230880551513</v>
      </c>
      <c r="W81" s="35">
        <v>46872.97043025514</v>
      </c>
      <c r="X81" s="35">
        <v>1503.1671471431619</v>
      </c>
      <c r="Y81" s="34">
        <v>45369.803283111978</v>
      </c>
      <c r="Z81" s="145">
        <v>0</v>
      </c>
      <c r="AA81" s="35">
        <v>2896.125119649399</v>
      </c>
      <c r="AB81" s="35">
        <v>7932.1693169194596</v>
      </c>
      <c r="AC81" s="35">
        <v>43186.18</v>
      </c>
      <c r="AD81" s="35">
        <v>204</v>
      </c>
      <c r="AE81" s="35">
        <v>0</v>
      </c>
      <c r="AF81" s="35">
        <v>54218.47443656886</v>
      </c>
      <c r="AG81" s="137">
        <v>14500</v>
      </c>
      <c r="AH81" s="35">
        <v>31677.4679402</v>
      </c>
      <c r="AI81" s="35">
        <v>0</v>
      </c>
      <c r="AJ81" s="35">
        <v>5448.1079401999996</v>
      </c>
      <c r="AK81" s="35">
        <v>5448.1079401999996</v>
      </c>
      <c r="AL81" s="35">
        <v>14500</v>
      </c>
      <c r="AM81" s="35">
        <v>26229.360000000001</v>
      </c>
      <c r="AN81" s="35">
        <v>11729.36</v>
      </c>
      <c r="AO81" s="35">
        <v>38802.547342199992</v>
      </c>
      <c r="AP81" s="35">
        <v>21625.079401999988</v>
      </c>
      <c r="AQ81" s="35">
        <v>17177.467940200004</v>
      </c>
      <c r="AR81" s="35">
        <v>-47356</v>
      </c>
      <c r="AS81" s="35">
        <v>0</v>
      </c>
    </row>
    <row r="82" spans="2:45" s="1" customFormat="1" ht="12.75" x14ac:dyDescent="0.2">
      <c r="B82" s="32" t="s">
        <v>1211</v>
      </c>
      <c r="C82" s="33" t="s">
        <v>715</v>
      </c>
      <c r="D82" s="32" t="s">
        <v>716</v>
      </c>
      <c r="E82" s="32" t="s">
        <v>12</v>
      </c>
      <c r="F82" s="32" t="s">
        <v>17</v>
      </c>
      <c r="G82" s="32" t="s">
        <v>20</v>
      </c>
      <c r="H82" s="32" t="s">
        <v>43</v>
      </c>
      <c r="I82" s="32" t="s">
        <v>10</v>
      </c>
      <c r="J82" s="32" t="s">
        <v>11</v>
      </c>
      <c r="K82" s="32" t="s">
        <v>717</v>
      </c>
      <c r="L82" s="34">
        <v>4760</v>
      </c>
      <c r="M82" s="151">
        <v>102805.698233</v>
      </c>
      <c r="N82" s="35">
        <v>13317</v>
      </c>
      <c r="O82" s="35">
        <v>0</v>
      </c>
      <c r="P82" s="31">
        <v>150325.098233</v>
      </c>
      <c r="Q82" s="36">
        <v>2659.117139</v>
      </c>
      <c r="R82" s="37">
        <v>0</v>
      </c>
      <c r="S82" s="37">
        <v>3038.428755429738</v>
      </c>
      <c r="T82" s="37">
        <v>6481.571244570262</v>
      </c>
      <c r="U82" s="38">
        <v>9520.0513366307678</v>
      </c>
      <c r="V82" s="39">
        <v>12179.168475630768</v>
      </c>
      <c r="W82" s="35">
        <v>162504.26670863078</v>
      </c>
      <c r="X82" s="35">
        <v>5697.0539164297516</v>
      </c>
      <c r="Y82" s="34">
        <v>156807.21279220103</v>
      </c>
      <c r="Z82" s="145">
        <v>0</v>
      </c>
      <c r="AA82" s="35">
        <v>4853.3755054879803</v>
      </c>
      <c r="AB82" s="35">
        <v>16598.36413787027</v>
      </c>
      <c r="AC82" s="35">
        <v>65795.56</v>
      </c>
      <c r="AD82" s="35">
        <v>2060.8998389999997</v>
      </c>
      <c r="AE82" s="35">
        <v>1149.67</v>
      </c>
      <c r="AF82" s="35">
        <v>90457.869482358248</v>
      </c>
      <c r="AG82" s="137">
        <v>17975</v>
      </c>
      <c r="AH82" s="35">
        <v>53264.399999999994</v>
      </c>
      <c r="AI82" s="35">
        <v>0</v>
      </c>
      <c r="AJ82" s="35">
        <v>0</v>
      </c>
      <c r="AK82" s="35">
        <v>0</v>
      </c>
      <c r="AL82" s="35">
        <v>17975</v>
      </c>
      <c r="AM82" s="35">
        <v>53264.399999999994</v>
      </c>
      <c r="AN82" s="35">
        <v>35289.399999999994</v>
      </c>
      <c r="AO82" s="35">
        <v>150325.098233</v>
      </c>
      <c r="AP82" s="35">
        <v>115035.698233</v>
      </c>
      <c r="AQ82" s="35">
        <v>35289.399999999994</v>
      </c>
      <c r="AR82" s="35">
        <v>10027</v>
      </c>
      <c r="AS82" s="35">
        <v>3290</v>
      </c>
    </row>
    <row r="83" spans="2:45" s="1" customFormat="1" ht="12.75" x14ac:dyDescent="0.2">
      <c r="B83" s="32" t="s">
        <v>1211</v>
      </c>
      <c r="C83" s="33" t="s">
        <v>871</v>
      </c>
      <c r="D83" s="32" t="s">
        <v>872</v>
      </c>
      <c r="E83" s="32" t="s">
        <v>12</v>
      </c>
      <c r="F83" s="32" t="s">
        <v>17</v>
      </c>
      <c r="G83" s="32" t="s">
        <v>20</v>
      </c>
      <c r="H83" s="32" t="s">
        <v>43</v>
      </c>
      <c r="I83" s="32" t="s">
        <v>10</v>
      </c>
      <c r="J83" s="32" t="s">
        <v>16</v>
      </c>
      <c r="K83" s="32" t="s">
        <v>873</v>
      </c>
      <c r="L83" s="34">
        <v>325</v>
      </c>
      <c r="M83" s="151">
        <v>21508.827958000002</v>
      </c>
      <c r="N83" s="35">
        <v>-11124</v>
      </c>
      <c r="O83" s="35">
        <v>5639.2018146692062</v>
      </c>
      <c r="P83" s="31">
        <v>14385.452958000002</v>
      </c>
      <c r="Q83" s="36">
        <v>724.82495200000005</v>
      </c>
      <c r="R83" s="37">
        <v>0</v>
      </c>
      <c r="S83" s="37">
        <v>61.41317028573787</v>
      </c>
      <c r="T83" s="37">
        <v>588.58682971426208</v>
      </c>
      <c r="U83" s="38">
        <v>650.00350512710077</v>
      </c>
      <c r="V83" s="39">
        <v>1374.8284571271008</v>
      </c>
      <c r="W83" s="35">
        <v>15760.281415127103</v>
      </c>
      <c r="X83" s="35">
        <v>115.14969428573932</v>
      </c>
      <c r="Y83" s="34">
        <v>15645.131720841364</v>
      </c>
      <c r="Z83" s="145">
        <v>0</v>
      </c>
      <c r="AA83" s="35">
        <v>1753.811175926556</v>
      </c>
      <c r="AB83" s="35">
        <v>1171.3788247288182</v>
      </c>
      <c r="AC83" s="35">
        <v>5683.76</v>
      </c>
      <c r="AD83" s="35">
        <v>0</v>
      </c>
      <c r="AE83" s="35">
        <v>0</v>
      </c>
      <c r="AF83" s="35">
        <v>8608.9500006553753</v>
      </c>
      <c r="AG83" s="137">
        <v>0</v>
      </c>
      <c r="AH83" s="35">
        <v>4000.625</v>
      </c>
      <c r="AI83" s="35">
        <v>0</v>
      </c>
      <c r="AJ83" s="35">
        <v>821.80000000000007</v>
      </c>
      <c r="AK83" s="35">
        <v>821.80000000000007</v>
      </c>
      <c r="AL83" s="35">
        <v>0</v>
      </c>
      <c r="AM83" s="35">
        <v>3178.8249999999998</v>
      </c>
      <c r="AN83" s="35">
        <v>3178.8249999999998</v>
      </c>
      <c r="AO83" s="35">
        <v>14385.452958000002</v>
      </c>
      <c r="AP83" s="35">
        <v>10384.827958000002</v>
      </c>
      <c r="AQ83" s="35">
        <v>4000.625</v>
      </c>
      <c r="AR83" s="35">
        <v>-11124</v>
      </c>
      <c r="AS83" s="35">
        <v>0</v>
      </c>
    </row>
    <row r="84" spans="2:45" s="1" customFormat="1" ht="12.75" x14ac:dyDescent="0.2">
      <c r="B84" s="32" t="s">
        <v>1211</v>
      </c>
      <c r="C84" s="33" t="s">
        <v>48</v>
      </c>
      <c r="D84" s="32" t="s">
        <v>49</v>
      </c>
      <c r="E84" s="32" t="s">
        <v>12</v>
      </c>
      <c r="F84" s="32" t="s">
        <v>17</v>
      </c>
      <c r="G84" s="32" t="s">
        <v>20</v>
      </c>
      <c r="H84" s="32" t="s">
        <v>43</v>
      </c>
      <c r="I84" s="32" t="s">
        <v>10</v>
      </c>
      <c r="J84" s="32" t="s">
        <v>11</v>
      </c>
      <c r="K84" s="32" t="s">
        <v>50</v>
      </c>
      <c r="L84" s="34">
        <v>1349</v>
      </c>
      <c r="M84" s="151">
        <v>30054.205609000004</v>
      </c>
      <c r="N84" s="35">
        <v>-15016</v>
      </c>
      <c r="O84" s="35">
        <v>2221.1376639117057</v>
      </c>
      <c r="P84" s="31">
        <v>48372.626169900002</v>
      </c>
      <c r="Q84" s="36">
        <v>1043.143159</v>
      </c>
      <c r="R84" s="37">
        <v>0</v>
      </c>
      <c r="S84" s="37">
        <v>504.38722171447944</v>
      </c>
      <c r="T84" s="37">
        <v>2193.6127782855206</v>
      </c>
      <c r="U84" s="38">
        <v>2698.0145489737197</v>
      </c>
      <c r="V84" s="39">
        <v>3741.1577079737199</v>
      </c>
      <c r="W84" s="35">
        <v>52113.78387787372</v>
      </c>
      <c r="X84" s="35">
        <v>945.72604071447859</v>
      </c>
      <c r="Y84" s="34">
        <v>51168.057837159242</v>
      </c>
      <c r="Z84" s="145">
        <v>0</v>
      </c>
      <c r="AA84" s="35">
        <v>858.81363798764573</v>
      </c>
      <c r="AB84" s="35">
        <v>5316.3439150934919</v>
      </c>
      <c r="AC84" s="35">
        <v>23586.17</v>
      </c>
      <c r="AD84" s="35">
        <v>403</v>
      </c>
      <c r="AE84" s="35">
        <v>734.29</v>
      </c>
      <c r="AF84" s="35">
        <v>30898.617553081138</v>
      </c>
      <c r="AG84" s="137">
        <v>30329</v>
      </c>
      <c r="AH84" s="35">
        <v>33334.420560899998</v>
      </c>
      <c r="AI84" s="35">
        <v>0</v>
      </c>
      <c r="AJ84" s="35">
        <v>3005.4205609000005</v>
      </c>
      <c r="AK84" s="35">
        <v>3005.4205609000005</v>
      </c>
      <c r="AL84" s="35">
        <v>30329</v>
      </c>
      <c r="AM84" s="35">
        <v>30329</v>
      </c>
      <c r="AN84" s="35">
        <v>0</v>
      </c>
      <c r="AO84" s="35">
        <v>48372.626169900002</v>
      </c>
      <c r="AP84" s="35">
        <v>45367.205609000004</v>
      </c>
      <c r="AQ84" s="35">
        <v>3005.4205608999982</v>
      </c>
      <c r="AR84" s="35">
        <v>-15016</v>
      </c>
      <c r="AS84" s="35">
        <v>0</v>
      </c>
    </row>
    <row r="85" spans="2:45" s="1" customFormat="1" ht="12.75" x14ac:dyDescent="0.2">
      <c r="B85" s="32" t="s">
        <v>1211</v>
      </c>
      <c r="C85" s="33" t="s">
        <v>141</v>
      </c>
      <c r="D85" s="32" t="s">
        <v>142</v>
      </c>
      <c r="E85" s="32" t="s">
        <v>12</v>
      </c>
      <c r="F85" s="32" t="s">
        <v>17</v>
      </c>
      <c r="G85" s="32" t="s">
        <v>20</v>
      </c>
      <c r="H85" s="32" t="s">
        <v>43</v>
      </c>
      <c r="I85" s="32" t="s">
        <v>10</v>
      </c>
      <c r="J85" s="32" t="s">
        <v>11</v>
      </c>
      <c r="K85" s="32" t="s">
        <v>143</v>
      </c>
      <c r="L85" s="34">
        <v>4745</v>
      </c>
      <c r="M85" s="151">
        <v>87841.484052000014</v>
      </c>
      <c r="N85" s="35">
        <v>-216051</v>
      </c>
      <c r="O85" s="35">
        <v>85277.909383986655</v>
      </c>
      <c r="P85" s="31">
        <v>-100444.81754279998</v>
      </c>
      <c r="Q85" s="36">
        <v>4347.9749099999999</v>
      </c>
      <c r="R85" s="37">
        <v>100444.81754279998</v>
      </c>
      <c r="S85" s="37">
        <v>3178.4909188583633</v>
      </c>
      <c r="T85" s="37">
        <v>65126.899241629464</v>
      </c>
      <c r="U85" s="38">
        <v>168751.11768932821</v>
      </c>
      <c r="V85" s="39">
        <v>173099.0925993282</v>
      </c>
      <c r="W85" s="35">
        <v>173099.0925993282</v>
      </c>
      <c r="X85" s="35">
        <v>89670.784500845009</v>
      </c>
      <c r="Y85" s="34">
        <v>83428.30809848319</v>
      </c>
      <c r="Z85" s="145">
        <v>0</v>
      </c>
      <c r="AA85" s="35">
        <v>7578.4207023238714</v>
      </c>
      <c r="AB85" s="35">
        <v>28030.400808136692</v>
      </c>
      <c r="AC85" s="35">
        <v>59921.58</v>
      </c>
      <c r="AD85" s="35">
        <v>155.31286174874981</v>
      </c>
      <c r="AE85" s="35">
        <v>1187.3599999999999</v>
      </c>
      <c r="AF85" s="35">
        <v>96873.074372209318</v>
      </c>
      <c r="AG85" s="137">
        <v>0</v>
      </c>
      <c r="AH85" s="35">
        <v>61880.698405199997</v>
      </c>
      <c r="AI85" s="35">
        <v>0</v>
      </c>
      <c r="AJ85" s="35">
        <v>8784.1484052000014</v>
      </c>
      <c r="AK85" s="35">
        <v>8784.1484052000014</v>
      </c>
      <c r="AL85" s="35">
        <v>0</v>
      </c>
      <c r="AM85" s="35">
        <v>53096.549999999996</v>
      </c>
      <c r="AN85" s="35">
        <v>53096.549999999996</v>
      </c>
      <c r="AO85" s="35">
        <v>-100444.81754279998</v>
      </c>
      <c r="AP85" s="35">
        <v>-162325.51594799999</v>
      </c>
      <c r="AQ85" s="35">
        <v>61880.698405199997</v>
      </c>
      <c r="AR85" s="35">
        <v>-216051</v>
      </c>
      <c r="AS85" s="35">
        <v>0</v>
      </c>
    </row>
    <row r="86" spans="2:45" s="1" customFormat="1" ht="12.75" x14ac:dyDescent="0.2">
      <c r="B86" s="32" t="s">
        <v>1211</v>
      </c>
      <c r="C86" s="33" t="s">
        <v>778</v>
      </c>
      <c r="D86" s="32" t="s">
        <v>779</v>
      </c>
      <c r="E86" s="32" t="s">
        <v>12</v>
      </c>
      <c r="F86" s="32" t="s">
        <v>17</v>
      </c>
      <c r="G86" s="32" t="s">
        <v>20</v>
      </c>
      <c r="H86" s="32" t="s">
        <v>43</v>
      </c>
      <c r="I86" s="32" t="s">
        <v>10</v>
      </c>
      <c r="J86" s="32" t="s">
        <v>11</v>
      </c>
      <c r="K86" s="32" t="s">
        <v>780</v>
      </c>
      <c r="L86" s="34">
        <v>1783</v>
      </c>
      <c r="M86" s="151">
        <v>79366.462926999986</v>
      </c>
      <c r="N86" s="35">
        <v>-290946</v>
      </c>
      <c r="O86" s="35">
        <v>238935.20578850011</v>
      </c>
      <c r="P86" s="31">
        <v>-183691.1207803</v>
      </c>
      <c r="Q86" s="36">
        <v>10192.414982</v>
      </c>
      <c r="R86" s="37">
        <v>183691.1207803</v>
      </c>
      <c r="S86" s="37">
        <v>33.396624000012821</v>
      </c>
      <c r="T86" s="37">
        <v>182339.66354906332</v>
      </c>
      <c r="U86" s="38">
        <v>366066.15495564218</v>
      </c>
      <c r="V86" s="39">
        <v>376258.5699376422</v>
      </c>
      <c r="W86" s="35">
        <v>376258.5699376422</v>
      </c>
      <c r="X86" s="35">
        <v>228834.63152250007</v>
      </c>
      <c r="Y86" s="34">
        <v>147423.93841514213</v>
      </c>
      <c r="Z86" s="145">
        <v>0</v>
      </c>
      <c r="AA86" s="35">
        <v>83339.751531546266</v>
      </c>
      <c r="AB86" s="35">
        <v>15251.322583875704</v>
      </c>
      <c r="AC86" s="35">
        <v>23893.09</v>
      </c>
      <c r="AD86" s="35">
        <v>2167.2654295515622</v>
      </c>
      <c r="AE86" s="35">
        <v>257.27</v>
      </c>
      <c r="AF86" s="35">
        <v>124908.69954497354</v>
      </c>
      <c r="AG86" s="137">
        <v>0</v>
      </c>
      <c r="AH86" s="35">
        <v>27888.4162927</v>
      </c>
      <c r="AI86" s="35">
        <v>0</v>
      </c>
      <c r="AJ86" s="35">
        <v>7936.6462926999993</v>
      </c>
      <c r="AK86" s="35">
        <v>7936.6462926999993</v>
      </c>
      <c r="AL86" s="35">
        <v>0</v>
      </c>
      <c r="AM86" s="35">
        <v>19951.77</v>
      </c>
      <c r="AN86" s="35">
        <v>19951.77</v>
      </c>
      <c r="AO86" s="35">
        <v>-183691.1207803</v>
      </c>
      <c r="AP86" s="35">
        <v>-211579.53707299998</v>
      </c>
      <c r="AQ86" s="35">
        <v>27888.416292699985</v>
      </c>
      <c r="AR86" s="35">
        <v>-290946</v>
      </c>
      <c r="AS86" s="35">
        <v>0</v>
      </c>
    </row>
    <row r="87" spans="2:45" s="1" customFormat="1" ht="12.75" x14ac:dyDescent="0.2">
      <c r="B87" s="32" t="s">
        <v>1211</v>
      </c>
      <c r="C87" s="33" t="s">
        <v>799</v>
      </c>
      <c r="D87" s="32" t="s">
        <v>800</v>
      </c>
      <c r="E87" s="32" t="s">
        <v>12</v>
      </c>
      <c r="F87" s="32" t="s">
        <v>17</v>
      </c>
      <c r="G87" s="32" t="s">
        <v>20</v>
      </c>
      <c r="H87" s="32" t="s">
        <v>43</v>
      </c>
      <c r="I87" s="32" t="s">
        <v>10</v>
      </c>
      <c r="J87" s="32" t="s">
        <v>11</v>
      </c>
      <c r="K87" s="32" t="s">
        <v>801</v>
      </c>
      <c r="L87" s="34">
        <v>1621</v>
      </c>
      <c r="M87" s="151">
        <v>53694.502930999995</v>
      </c>
      <c r="N87" s="35">
        <v>-93663.360000000001</v>
      </c>
      <c r="O87" s="35">
        <v>70820.37999155873</v>
      </c>
      <c r="P87" s="31">
        <v>-23845.406775900006</v>
      </c>
      <c r="Q87" s="36">
        <v>1706.8160150000001</v>
      </c>
      <c r="R87" s="37">
        <v>23845.406775900006</v>
      </c>
      <c r="S87" s="37">
        <v>1021.9942468575352</v>
      </c>
      <c r="T87" s="37">
        <v>57637.551055130214</v>
      </c>
      <c r="U87" s="38">
        <v>82505.396986108462</v>
      </c>
      <c r="V87" s="39">
        <v>84212.213001108466</v>
      </c>
      <c r="W87" s="35">
        <v>84212.213001108466</v>
      </c>
      <c r="X87" s="35">
        <v>71924.048155416254</v>
      </c>
      <c r="Y87" s="34">
        <v>12288.164845692212</v>
      </c>
      <c r="Z87" s="145">
        <v>0</v>
      </c>
      <c r="AA87" s="35">
        <v>1334.177428723895</v>
      </c>
      <c r="AB87" s="35">
        <v>7600.6029360760631</v>
      </c>
      <c r="AC87" s="35">
        <v>25267.14</v>
      </c>
      <c r="AD87" s="35">
        <v>746.06613200000004</v>
      </c>
      <c r="AE87" s="35">
        <v>0</v>
      </c>
      <c r="AF87" s="35">
        <v>34947.986496799953</v>
      </c>
      <c r="AG87" s="137">
        <v>21401</v>
      </c>
      <c r="AH87" s="35">
        <v>26770.450293099999</v>
      </c>
      <c r="AI87" s="35">
        <v>0</v>
      </c>
      <c r="AJ87" s="35">
        <v>5369.4502930999997</v>
      </c>
      <c r="AK87" s="35">
        <v>5369.4502930999997</v>
      </c>
      <c r="AL87" s="35">
        <v>21401</v>
      </c>
      <c r="AM87" s="35">
        <v>21401</v>
      </c>
      <c r="AN87" s="35">
        <v>0</v>
      </c>
      <c r="AO87" s="35">
        <v>-23845.406775900006</v>
      </c>
      <c r="AP87" s="35">
        <v>-29214.857069000005</v>
      </c>
      <c r="AQ87" s="35">
        <v>5369.4502930999988</v>
      </c>
      <c r="AR87" s="35">
        <v>-93663.360000000001</v>
      </c>
      <c r="AS87" s="35">
        <v>0</v>
      </c>
    </row>
    <row r="88" spans="2:45" s="1" customFormat="1" ht="12.75" x14ac:dyDescent="0.2">
      <c r="B88" s="32" t="s">
        <v>1211</v>
      </c>
      <c r="C88" s="33" t="s">
        <v>1124</v>
      </c>
      <c r="D88" s="32" t="s">
        <v>1125</v>
      </c>
      <c r="E88" s="32" t="s">
        <v>12</v>
      </c>
      <c r="F88" s="32" t="s">
        <v>17</v>
      </c>
      <c r="G88" s="32" t="s">
        <v>20</v>
      </c>
      <c r="H88" s="32" t="s">
        <v>43</v>
      </c>
      <c r="I88" s="32" t="s">
        <v>10</v>
      </c>
      <c r="J88" s="32" t="s">
        <v>11</v>
      </c>
      <c r="K88" s="32" t="s">
        <v>1126</v>
      </c>
      <c r="L88" s="34">
        <v>2521</v>
      </c>
      <c r="M88" s="151">
        <v>142683.99986200003</v>
      </c>
      <c r="N88" s="35">
        <v>-53876</v>
      </c>
      <c r="O88" s="35">
        <v>30976.571366037446</v>
      </c>
      <c r="P88" s="31">
        <v>135017.99986200003</v>
      </c>
      <c r="Q88" s="36">
        <v>4769.8712539999997</v>
      </c>
      <c r="R88" s="37">
        <v>0</v>
      </c>
      <c r="S88" s="37">
        <v>1434.0864125719793</v>
      </c>
      <c r="T88" s="37">
        <v>3607.9135874280209</v>
      </c>
      <c r="U88" s="38">
        <v>5042.0271890012946</v>
      </c>
      <c r="V88" s="39">
        <v>9811.8984430012933</v>
      </c>
      <c r="W88" s="35">
        <v>144829.89830500132</v>
      </c>
      <c r="X88" s="35">
        <v>2688.9120235719893</v>
      </c>
      <c r="Y88" s="34">
        <v>142140.98628142933</v>
      </c>
      <c r="Z88" s="145">
        <v>0</v>
      </c>
      <c r="AA88" s="35">
        <v>3099.9131779667796</v>
      </c>
      <c r="AB88" s="35">
        <v>11877.469999813417</v>
      </c>
      <c r="AC88" s="35">
        <v>34297.370000000003</v>
      </c>
      <c r="AD88" s="35">
        <v>0</v>
      </c>
      <c r="AE88" s="35">
        <v>185.5</v>
      </c>
      <c r="AF88" s="35">
        <v>49460.2531777802</v>
      </c>
      <c r="AG88" s="137">
        <v>37204</v>
      </c>
      <c r="AH88" s="35">
        <v>47504</v>
      </c>
      <c r="AI88" s="35">
        <v>0</v>
      </c>
      <c r="AJ88" s="35">
        <v>10300</v>
      </c>
      <c r="AK88" s="35">
        <v>10300</v>
      </c>
      <c r="AL88" s="35">
        <v>37204</v>
      </c>
      <c r="AM88" s="35">
        <v>37204</v>
      </c>
      <c r="AN88" s="35">
        <v>0</v>
      </c>
      <c r="AO88" s="35">
        <v>135017.99986200003</v>
      </c>
      <c r="AP88" s="35">
        <v>124717.99986200003</v>
      </c>
      <c r="AQ88" s="35">
        <v>10300</v>
      </c>
      <c r="AR88" s="35">
        <v>-53876</v>
      </c>
      <c r="AS88" s="35">
        <v>0</v>
      </c>
    </row>
    <row r="89" spans="2:45" s="1" customFormat="1" ht="12.75" x14ac:dyDescent="0.2">
      <c r="B89" s="32" t="s">
        <v>1211</v>
      </c>
      <c r="C89" s="33" t="s">
        <v>334</v>
      </c>
      <c r="D89" s="32" t="s">
        <v>335</v>
      </c>
      <c r="E89" s="32" t="s">
        <v>12</v>
      </c>
      <c r="F89" s="32" t="s">
        <v>17</v>
      </c>
      <c r="G89" s="32" t="s">
        <v>20</v>
      </c>
      <c r="H89" s="32" t="s">
        <v>43</v>
      </c>
      <c r="I89" s="32" t="s">
        <v>10</v>
      </c>
      <c r="J89" s="32" t="s">
        <v>16</v>
      </c>
      <c r="K89" s="32" t="s">
        <v>336</v>
      </c>
      <c r="L89" s="34">
        <v>906</v>
      </c>
      <c r="M89" s="151">
        <v>20464.244691</v>
      </c>
      <c r="N89" s="35">
        <v>-1639</v>
      </c>
      <c r="O89" s="35">
        <v>0</v>
      </c>
      <c r="P89" s="31">
        <v>18088.255160100001</v>
      </c>
      <c r="Q89" s="36">
        <v>784.70837800000004</v>
      </c>
      <c r="R89" s="37">
        <v>0</v>
      </c>
      <c r="S89" s="37">
        <v>506.54332228590886</v>
      </c>
      <c r="T89" s="37">
        <v>1305.4566777140913</v>
      </c>
      <c r="U89" s="38">
        <v>1812.0097712158561</v>
      </c>
      <c r="V89" s="39">
        <v>2596.7181492158561</v>
      </c>
      <c r="W89" s="35">
        <v>20684.973309315857</v>
      </c>
      <c r="X89" s="35">
        <v>949.76872928591183</v>
      </c>
      <c r="Y89" s="34">
        <v>19735.204580029946</v>
      </c>
      <c r="Z89" s="145">
        <v>0</v>
      </c>
      <c r="AA89" s="35">
        <v>881.45362444139766</v>
      </c>
      <c r="AB89" s="35">
        <v>4893.0213668918814</v>
      </c>
      <c r="AC89" s="35">
        <v>17149.2</v>
      </c>
      <c r="AD89" s="35">
        <v>0</v>
      </c>
      <c r="AE89" s="35">
        <v>0</v>
      </c>
      <c r="AF89" s="35">
        <v>22923.674991333279</v>
      </c>
      <c r="AG89" s="137">
        <v>0</v>
      </c>
      <c r="AH89" s="35">
        <v>10908.0104691</v>
      </c>
      <c r="AI89" s="35">
        <v>0</v>
      </c>
      <c r="AJ89" s="35">
        <v>2046.4244691000001</v>
      </c>
      <c r="AK89" s="35">
        <v>2046.4244691000001</v>
      </c>
      <c r="AL89" s="35">
        <v>0</v>
      </c>
      <c r="AM89" s="35">
        <v>8861.5859999999993</v>
      </c>
      <c r="AN89" s="35">
        <v>8861.5859999999993</v>
      </c>
      <c r="AO89" s="35">
        <v>18088.255160100001</v>
      </c>
      <c r="AP89" s="35">
        <v>7180.2446910000017</v>
      </c>
      <c r="AQ89" s="35">
        <v>10908.010469100002</v>
      </c>
      <c r="AR89" s="35">
        <v>-1639</v>
      </c>
      <c r="AS89" s="35">
        <v>0</v>
      </c>
    </row>
    <row r="90" spans="2:45" s="1" customFormat="1" ht="12.75" x14ac:dyDescent="0.2">
      <c r="B90" s="32" t="s">
        <v>1211</v>
      </c>
      <c r="C90" s="33" t="s">
        <v>76</v>
      </c>
      <c r="D90" s="32" t="s">
        <v>77</v>
      </c>
      <c r="E90" s="32" t="s">
        <v>12</v>
      </c>
      <c r="F90" s="32" t="s">
        <v>17</v>
      </c>
      <c r="G90" s="32" t="s">
        <v>20</v>
      </c>
      <c r="H90" s="32" t="s">
        <v>43</v>
      </c>
      <c r="I90" s="32" t="s">
        <v>10</v>
      </c>
      <c r="J90" s="32" t="s">
        <v>11</v>
      </c>
      <c r="K90" s="32" t="s">
        <v>78</v>
      </c>
      <c r="L90" s="34">
        <v>1457</v>
      </c>
      <c r="M90" s="151">
        <v>49226.049760999987</v>
      </c>
      <c r="N90" s="35">
        <v>-19029</v>
      </c>
      <c r="O90" s="35">
        <v>4057.2935861866677</v>
      </c>
      <c r="P90" s="31">
        <v>37217.654737099991</v>
      </c>
      <c r="Q90" s="36">
        <v>830.265444</v>
      </c>
      <c r="R90" s="37">
        <v>0</v>
      </c>
      <c r="S90" s="37">
        <v>388.36442742872055</v>
      </c>
      <c r="T90" s="37">
        <v>2525.6355725712792</v>
      </c>
      <c r="U90" s="38">
        <v>2914.0157137544174</v>
      </c>
      <c r="V90" s="39">
        <v>3744.2811577544176</v>
      </c>
      <c r="W90" s="35">
        <v>40961.93589485441</v>
      </c>
      <c r="X90" s="35">
        <v>728.18330142872583</v>
      </c>
      <c r="Y90" s="34">
        <v>40233.752593425685</v>
      </c>
      <c r="Z90" s="145">
        <v>0</v>
      </c>
      <c r="AA90" s="35">
        <v>958.74430417809697</v>
      </c>
      <c r="AB90" s="35">
        <v>9038.8206764593106</v>
      </c>
      <c r="AC90" s="35">
        <v>25623.449999999997</v>
      </c>
      <c r="AD90" s="35">
        <v>1841.7948549</v>
      </c>
      <c r="AE90" s="35">
        <v>140.11000000000001</v>
      </c>
      <c r="AF90" s="35">
        <v>37602.919835537403</v>
      </c>
      <c r="AG90" s="137">
        <v>20000</v>
      </c>
      <c r="AH90" s="35">
        <v>24922.604976099999</v>
      </c>
      <c r="AI90" s="35">
        <v>0</v>
      </c>
      <c r="AJ90" s="35">
        <v>4922.6049760999995</v>
      </c>
      <c r="AK90" s="35">
        <v>4922.6049760999995</v>
      </c>
      <c r="AL90" s="35">
        <v>20000</v>
      </c>
      <c r="AM90" s="35">
        <v>20000</v>
      </c>
      <c r="AN90" s="35">
        <v>0</v>
      </c>
      <c r="AO90" s="35">
        <v>37217.654737099991</v>
      </c>
      <c r="AP90" s="35">
        <v>32295.049760999991</v>
      </c>
      <c r="AQ90" s="35">
        <v>4922.6049761000031</v>
      </c>
      <c r="AR90" s="35">
        <v>-19029</v>
      </c>
      <c r="AS90" s="35">
        <v>0</v>
      </c>
    </row>
    <row r="91" spans="2:45" s="1" customFormat="1" ht="12.75" x14ac:dyDescent="0.2">
      <c r="B91" s="32" t="s">
        <v>1211</v>
      </c>
      <c r="C91" s="33" t="s">
        <v>337</v>
      </c>
      <c r="D91" s="32" t="s">
        <v>338</v>
      </c>
      <c r="E91" s="32" t="s">
        <v>12</v>
      </c>
      <c r="F91" s="32" t="s">
        <v>17</v>
      </c>
      <c r="G91" s="32" t="s">
        <v>20</v>
      </c>
      <c r="H91" s="32" t="s">
        <v>43</v>
      </c>
      <c r="I91" s="32" t="s">
        <v>10</v>
      </c>
      <c r="J91" s="32" t="s">
        <v>15</v>
      </c>
      <c r="K91" s="32" t="s">
        <v>339</v>
      </c>
      <c r="L91" s="34">
        <v>19743</v>
      </c>
      <c r="M91" s="151">
        <v>1411257.1147379999</v>
      </c>
      <c r="N91" s="35">
        <v>-517123</v>
      </c>
      <c r="O91" s="35">
        <v>357998.87260004564</v>
      </c>
      <c r="P91" s="31">
        <v>1291866.8262117999</v>
      </c>
      <c r="Q91" s="36">
        <v>71438.021892999997</v>
      </c>
      <c r="R91" s="37">
        <v>0</v>
      </c>
      <c r="S91" s="37">
        <v>3058.6704160011741</v>
      </c>
      <c r="T91" s="37">
        <v>36427.329583998828</v>
      </c>
      <c r="U91" s="38">
        <v>39486.212928382614</v>
      </c>
      <c r="V91" s="39">
        <v>110924.23482138262</v>
      </c>
      <c r="W91" s="35">
        <v>1402791.0610331825</v>
      </c>
      <c r="X91" s="35">
        <v>5735.007030001143</v>
      </c>
      <c r="Y91" s="34">
        <v>1397056.0540031814</v>
      </c>
      <c r="Z91" s="145">
        <v>0</v>
      </c>
      <c r="AA91" s="35">
        <v>24790.322363812964</v>
      </c>
      <c r="AB91" s="35">
        <v>97523.839751888139</v>
      </c>
      <c r="AC91" s="35">
        <v>311535.53000000003</v>
      </c>
      <c r="AD91" s="35">
        <v>4431.3900000000003</v>
      </c>
      <c r="AE91" s="35">
        <v>0</v>
      </c>
      <c r="AF91" s="35">
        <v>438281.08211570117</v>
      </c>
      <c r="AG91" s="137">
        <v>256607</v>
      </c>
      <c r="AH91" s="35">
        <v>397732.71147380001</v>
      </c>
      <c r="AI91" s="35">
        <v>0</v>
      </c>
      <c r="AJ91" s="35">
        <v>141125.71147379998</v>
      </c>
      <c r="AK91" s="35">
        <v>141125.71147379998</v>
      </c>
      <c r="AL91" s="35">
        <v>256607</v>
      </c>
      <c r="AM91" s="35">
        <v>256607</v>
      </c>
      <c r="AN91" s="35">
        <v>0</v>
      </c>
      <c r="AO91" s="35">
        <v>1291866.8262117999</v>
      </c>
      <c r="AP91" s="35">
        <v>1150741.1147379999</v>
      </c>
      <c r="AQ91" s="35">
        <v>141125.71147380001</v>
      </c>
      <c r="AR91" s="35">
        <v>-517123</v>
      </c>
      <c r="AS91" s="35">
        <v>0</v>
      </c>
    </row>
    <row r="92" spans="2:45" s="1" customFormat="1" ht="12.75" x14ac:dyDescent="0.2">
      <c r="B92" s="32" t="s">
        <v>1211</v>
      </c>
      <c r="C92" s="33" t="s">
        <v>1153</v>
      </c>
      <c r="D92" s="32" t="s">
        <v>1154</v>
      </c>
      <c r="E92" s="32" t="s">
        <v>12</v>
      </c>
      <c r="F92" s="32" t="s">
        <v>17</v>
      </c>
      <c r="G92" s="32" t="s">
        <v>20</v>
      </c>
      <c r="H92" s="32" t="s">
        <v>43</v>
      </c>
      <c r="I92" s="32" t="s">
        <v>10</v>
      </c>
      <c r="J92" s="32" t="s">
        <v>16</v>
      </c>
      <c r="K92" s="32" t="s">
        <v>1155</v>
      </c>
      <c r="L92" s="34">
        <v>733</v>
      </c>
      <c r="M92" s="151">
        <v>40508.337982000005</v>
      </c>
      <c r="N92" s="35">
        <v>-1876</v>
      </c>
      <c r="O92" s="35">
        <v>0</v>
      </c>
      <c r="P92" s="31">
        <v>-16849.355219799996</v>
      </c>
      <c r="Q92" s="36">
        <v>1726.530213</v>
      </c>
      <c r="R92" s="37">
        <v>16849.355219799996</v>
      </c>
      <c r="S92" s="37">
        <v>474.89225485732527</v>
      </c>
      <c r="T92" s="37">
        <v>-857.01688920367087</v>
      </c>
      <c r="U92" s="38">
        <v>16467.319385047802</v>
      </c>
      <c r="V92" s="39">
        <v>18193.849598047804</v>
      </c>
      <c r="W92" s="35">
        <v>18193.849598047804</v>
      </c>
      <c r="X92" s="35">
        <v>890.42297785732444</v>
      </c>
      <c r="Y92" s="34">
        <v>17303.426620190479</v>
      </c>
      <c r="Z92" s="145">
        <v>0</v>
      </c>
      <c r="AA92" s="35">
        <v>5174.4982077782879</v>
      </c>
      <c r="AB92" s="35">
        <v>2227.2858219068276</v>
      </c>
      <c r="AC92" s="35">
        <v>9281.2100000000009</v>
      </c>
      <c r="AD92" s="35">
        <v>293.19329639999995</v>
      </c>
      <c r="AE92" s="35">
        <v>0</v>
      </c>
      <c r="AF92" s="35">
        <v>16976.187326085117</v>
      </c>
      <c r="AG92" s="137">
        <v>0</v>
      </c>
      <c r="AH92" s="35">
        <v>11220.306798199999</v>
      </c>
      <c r="AI92" s="35">
        <v>0</v>
      </c>
      <c r="AJ92" s="35">
        <v>4050.8337982000007</v>
      </c>
      <c r="AK92" s="35">
        <v>4050.8337982000007</v>
      </c>
      <c r="AL92" s="35">
        <v>0</v>
      </c>
      <c r="AM92" s="35">
        <v>7169.472999999999</v>
      </c>
      <c r="AN92" s="35">
        <v>7169.472999999999</v>
      </c>
      <c r="AO92" s="35">
        <v>-16849.355219799996</v>
      </c>
      <c r="AP92" s="35">
        <v>-28069.662017999995</v>
      </c>
      <c r="AQ92" s="35">
        <v>11220.306798199999</v>
      </c>
      <c r="AR92" s="35">
        <v>-1876</v>
      </c>
      <c r="AS92" s="35">
        <v>0</v>
      </c>
    </row>
    <row r="93" spans="2:45" s="1" customFormat="1" ht="12.75" x14ac:dyDescent="0.2">
      <c r="B93" s="32" t="s">
        <v>1211</v>
      </c>
      <c r="C93" s="33" t="s">
        <v>850</v>
      </c>
      <c r="D93" s="32" t="s">
        <v>851</v>
      </c>
      <c r="E93" s="32" t="s">
        <v>12</v>
      </c>
      <c r="F93" s="32" t="s">
        <v>17</v>
      </c>
      <c r="G93" s="32" t="s">
        <v>20</v>
      </c>
      <c r="H93" s="32" t="s">
        <v>43</v>
      </c>
      <c r="I93" s="32" t="s">
        <v>10</v>
      </c>
      <c r="J93" s="32" t="s">
        <v>11</v>
      </c>
      <c r="K93" s="32" t="s">
        <v>852</v>
      </c>
      <c r="L93" s="34">
        <v>2131</v>
      </c>
      <c r="M93" s="151">
        <v>50776.454869000001</v>
      </c>
      <c r="N93" s="35">
        <v>132147.79999999999</v>
      </c>
      <c r="O93" s="35">
        <v>0</v>
      </c>
      <c r="P93" s="31">
        <v>206770.14486900001</v>
      </c>
      <c r="Q93" s="36">
        <v>786.70300699999996</v>
      </c>
      <c r="R93" s="37">
        <v>0</v>
      </c>
      <c r="S93" s="37">
        <v>898.92280571463084</v>
      </c>
      <c r="T93" s="37">
        <v>3363.0771942853689</v>
      </c>
      <c r="U93" s="38">
        <v>4262.0229828487745</v>
      </c>
      <c r="V93" s="39">
        <v>5048.7259898487746</v>
      </c>
      <c r="W93" s="35">
        <v>211818.87085884879</v>
      </c>
      <c r="X93" s="35">
        <v>1685.4802607146266</v>
      </c>
      <c r="Y93" s="34">
        <v>210133.39059813417</v>
      </c>
      <c r="Z93" s="145">
        <v>0</v>
      </c>
      <c r="AA93" s="35">
        <v>3118.9669112796146</v>
      </c>
      <c r="AB93" s="35">
        <v>8501.9489773456207</v>
      </c>
      <c r="AC93" s="35">
        <v>34916.400000000001</v>
      </c>
      <c r="AD93" s="35">
        <v>156.96437678717487</v>
      </c>
      <c r="AE93" s="35">
        <v>0</v>
      </c>
      <c r="AF93" s="35">
        <v>46694.28026541241</v>
      </c>
      <c r="AG93" s="137">
        <v>0</v>
      </c>
      <c r="AH93" s="35">
        <v>23845.89</v>
      </c>
      <c r="AI93" s="35">
        <v>0</v>
      </c>
      <c r="AJ93" s="35">
        <v>0</v>
      </c>
      <c r="AK93" s="35">
        <v>0</v>
      </c>
      <c r="AL93" s="35">
        <v>0</v>
      </c>
      <c r="AM93" s="35">
        <v>23845.89</v>
      </c>
      <c r="AN93" s="35">
        <v>23845.89</v>
      </c>
      <c r="AO93" s="35">
        <v>206770.14486900001</v>
      </c>
      <c r="AP93" s="35">
        <v>182924.254869</v>
      </c>
      <c r="AQ93" s="35">
        <v>23845.890000000014</v>
      </c>
      <c r="AR93" s="35">
        <v>101849</v>
      </c>
      <c r="AS93" s="35">
        <v>30298.799999999988</v>
      </c>
    </row>
    <row r="94" spans="2:45" s="1" customFormat="1" ht="12.75" x14ac:dyDescent="0.2">
      <c r="B94" s="32" t="s">
        <v>1211</v>
      </c>
      <c r="C94" s="33" t="s">
        <v>724</v>
      </c>
      <c r="D94" s="32" t="s">
        <v>725</v>
      </c>
      <c r="E94" s="32" t="s">
        <v>12</v>
      </c>
      <c r="F94" s="32" t="s">
        <v>17</v>
      </c>
      <c r="G94" s="32" t="s">
        <v>20</v>
      </c>
      <c r="H94" s="32" t="s">
        <v>43</v>
      </c>
      <c r="I94" s="32" t="s">
        <v>10</v>
      </c>
      <c r="J94" s="32" t="s">
        <v>11</v>
      </c>
      <c r="K94" s="32" t="s">
        <v>726</v>
      </c>
      <c r="L94" s="34">
        <v>1184</v>
      </c>
      <c r="M94" s="151">
        <v>104826.329585</v>
      </c>
      <c r="N94" s="35">
        <v>-49905</v>
      </c>
      <c r="O94" s="35">
        <v>36788.618903155999</v>
      </c>
      <c r="P94" s="31">
        <v>74670.289584999991</v>
      </c>
      <c r="Q94" s="36">
        <v>6564.9822299999996</v>
      </c>
      <c r="R94" s="37">
        <v>0</v>
      </c>
      <c r="S94" s="37">
        <v>582.69898057165233</v>
      </c>
      <c r="T94" s="37">
        <v>1785.3010194283477</v>
      </c>
      <c r="U94" s="38">
        <v>2368.0127694476528</v>
      </c>
      <c r="V94" s="39">
        <v>8932.9949994476519</v>
      </c>
      <c r="W94" s="35">
        <v>83603.28458444764</v>
      </c>
      <c r="X94" s="35">
        <v>1092.560588571665</v>
      </c>
      <c r="Y94" s="34">
        <v>82510.723995875975</v>
      </c>
      <c r="Z94" s="145">
        <v>0</v>
      </c>
      <c r="AA94" s="35">
        <v>2821.7936679215263</v>
      </c>
      <c r="AB94" s="35">
        <v>8807.6942876275662</v>
      </c>
      <c r="AC94" s="35">
        <v>23361.360000000001</v>
      </c>
      <c r="AD94" s="35">
        <v>1127.692751475</v>
      </c>
      <c r="AE94" s="35">
        <v>0</v>
      </c>
      <c r="AF94" s="35">
        <v>36118.540707024091</v>
      </c>
      <c r="AG94" s="137">
        <v>0</v>
      </c>
      <c r="AH94" s="35">
        <v>19748.96</v>
      </c>
      <c r="AI94" s="35">
        <v>0</v>
      </c>
      <c r="AJ94" s="35">
        <v>6500</v>
      </c>
      <c r="AK94" s="35">
        <v>6500</v>
      </c>
      <c r="AL94" s="35">
        <v>0</v>
      </c>
      <c r="AM94" s="35">
        <v>13248.96</v>
      </c>
      <c r="AN94" s="35">
        <v>13248.96</v>
      </c>
      <c r="AO94" s="35">
        <v>74670.289584999991</v>
      </c>
      <c r="AP94" s="35">
        <v>54921.329584999992</v>
      </c>
      <c r="AQ94" s="35">
        <v>19748.959999999992</v>
      </c>
      <c r="AR94" s="35">
        <v>-49905</v>
      </c>
      <c r="AS94" s="35">
        <v>0</v>
      </c>
    </row>
    <row r="95" spans="2:45" s="1" customFormat="1" ht="12.75" x14ac:dyDescent="0.2">
      <c r="B95" s="32" t="s">
        <v>1211</v>
      </c>
      <c r="C95" s="33" t="s">
        <v>796</v>
      </c>
      <c r="D95" s="32" t="s">
        <v>797</v>
      </c>
      <c r="E95" s="32" t="s">
        <v>12</v>
      </c>
      <c r="F95" s="32" t="s">
        <v>17</v>
      </c>
      <c r="G95" s="32" t="s">
        <v>20</v>
      </c>
      <c r="H95" s="32" t="s">
        <v>43</v>
      </c>
      <c r="I95" s="32" t="s">
        <v>10</v>
      </c>
      <c r="J95" s="32" t="s">
        <v>11</v>
      </c>
      <c r="K95" s="32" t="s">
        <v>798</v>
      </c>
      <c r="L95" s="34">
        <v>2538</v>
      </c>
      <c r="M95" s="151">
        <v>62528.603922000009</v>
      </c>
      <c r="N95" s="35">
        <v>10571</v>
      </c>
      <c r="O95" s="35">
        <v>0</v>
      </c>
      <c r="P95" s="31">
        <v>101499.82392200001</v>
      </c>
      <c r="Q95" s="36">
        <v>4762.6605129999998</v>
      </c>
      <c r="R95" s="37">
        <v>0</v>
      </c>
      <c r="S95" s="37">
        <v>2266.6274045722989</v>
      </c>
      <c r="T95" s="37">
        <v>2809.3725954277011</v>
      </c>
      <c r="U95" s="38">
        <v>5076.0273723464043</v>
      </c>
      <c r="V95" s="39">
        <v>9838.6878853464041</v>
      </c>
      <c r="W95" s="35">
        <v>111338.51180734641</v>
      </c>
      <c r="X95" s="35">
        <v>4249.9263835722959</v>
      </c>
      <c r="Y95" s="34">
        <v>107088.58542377412</v>
      </c>
      <c r="Z95" s="145">
        <v>0</v>
      </c>
      <c r="AA95" s="35">
        <v>2428.5532341684329</v>
      </c>
      <c r="AB95" s="35">
        <v>13471.535777160796</v>
      </c>
      <c r="AC95" s="35">
        <v>36388.880000000005</v>
      </c>
      <c r="AD95" s="35">
        <v>1745.1506073248124</v>
      </c>
      <c r="AE95" s="35">
        <v>0</v>
      </c>
      <c r="AF95" s="35">
        <v>54034.11961865404</v>
      </c>
      <c r="AG95" s="137">
        <v>0</v>
      </c>
      <c r="AH95" s="35">
        <v>28400.219999999998</v>
      </c>
      <c r="AI95" s="35">
        <v>0</v>
      </c>
      <c r="AJ95" s="35">
        <v>0</v>
      </c>
      <c r="AK95" s="35">
        <v>0</v>
      </c>
      <c r="AL95" s="35">
        <v>0</v>
      </c>
      <c r="AM95" s="35">
        <v>28400.219999999998</v>
      </c>
      <c r="AN95" s="35">
        <v>28400.219999999998</v>
      </c>
      <c r="AO95" s="35">
        <v>101499.82392200001</v>
      </c>
      <c r="AP95" s="35">
        <v>73099.603922000009</v>
      </c>
      <c r="AQ95" s="35">
        <v>28400.22</v>
      </c>
      <c r="AR95" s="35">
        <v>10571</v>
      </c>
      <c r="AS95" s="35">
        <v>0</v>
      </c>
    </row>
    <row r="96" spans="2:45" s="1" customFormat="1" ht="12.75" x14ac:dyDescent="0.2">
      <c r="B96" s="32" t="s">
        <v>1211</v>
      </c>
      <c r="C96" s="33" t="s">
        <v>198</v>
      </c>
      <c r="D96" s="32" t="s">
        <v>199</v>
      </c>
      <c r="E96" s="32" t="s">
        <v>12</v>
      </c>
      <c r="F96" s="32" t="s">
        <v>17</v>
      </c>
      <c r="G96" s="32" t="s">
        <v>20</v>
      </c>
      <c r="H96" s="32" t="s">
        <v>43</v>
      </c>
      <c r="I96" s="32" t="s">
        <v>10</v>
      </c>
      <c r="J96" s="32" t="s">
        <v>11</v>
      </c>
      <c r="K96" s="32" t="s">
        <v>200</v>
      </c>
      <c r="L96" s="34">
        <v>1691</v>
      </c>
      <c r="M96" s="151">
        <v>60356.584198000004</v>
      </c>
      <c r="N96" s="35">
        <v>-19408</v>
      </c>
      <c r="O96" s="35">
        <v>11264.267679459819</v>
      </c>
      <c r="P96" s="31">
        <v>65588.974198000011</v>
      </c>
      <c r="Q96" s="36">
        <v>4537.9741059999997</v>
      </c>
      <c r="R96" s="37">
        <v>0</v>
      </c>
      <c r="S96" s="37">
        <v>399.93681485729638</v>
      </c>
      <c r="T96" s="37">
        <v>2982.0631851427038</v>
      </c>
      <c r="U96" s="38">
        <v>3382.01823744593</v>
      </c>
      <c r="V96" s="39">
        <v>7919.9923434459297</v>
      </c>
      <c r="W96" s="35">
        <v>73508.966541445945</v>
      </c>
      <c r="X96" s="35">
        <v>749.88152785731654</v>
      </c>
      <c r="Y96" s="34">
        <v>72759.085013588628</v>
      </c>
      <c r="Z96" s="145">
        <v>0</v>
      </c>
      <c r="AA96" s="35">
        <v>2523.5670631383173</v>
      </c>
      <c r="AB96" s="35">
        <v>5497.8302888889466</v>
      </c>
      <c r="AC96" s="35">
        <v>30840.969999999998</v>
      </c>
      <c r="AD96" s="35">
        <v>52.557932495359999</v>
      </c>
      <c r="AE96" s="35">
        <v>0</v>
      </c>
      <c r="AF96" s="35">
        <v>38914.925284522622</v>
      </c>
      <c r="AG96" s="137">
        <v>6957</v>
      </c>
      <c r="AH96" s="35">
        <v>24640.39</v>
      </c>
      <c r="AI96" s="35">
        <v>0</v>
      </c>
      <c r="AJ96" s="35">
        <v>5718.1</v>
      </c>
      <c r="AK96" s="35">
        <v>5718.1</v>
      </c>
      <c r="AL96" s="35">
        <v>6957</v>
      </c>
      <c r="AM96" s="35">
        <v>18922.29</v>
      </c>
      <c r="AN96" s="35">
        <v>11965.29</v>
      </c>
      <c r="AO96" s="35">
        <v>65588.974198000011</v>
      </c>
      <c r="AP96" s="35">
        <v>47905.584198000011</v>
      </c>
      <c r="AQ96" s="35">
        <v>17683.39</v>
      </c>
      <c r="AR96" s="35">
        <v>-19408</v>
      </c>
      <c r="AS96" s="35">
        <v>0</v>
      </c>
    </row>
    <row r="97" spans="2:45" s="1" customFormat="1" ht="12.75" x14ac:dyDescent="0.2">
      <c r="B97" s="32" t="s">
        <v>1211</v>
      </c>
      <c r="C97" s="33" t="s">
        <v>120</v>
      </c>
      <c r="D97" s="32" t="s">
        <v>121</v>
      </c>
      <c r="E97" s="32" t="s">
        <v>12</v>
      </c>
      <c r="F97" s="32" t="s">
        <v>17</v>
      </c>
      <c r="G97" s="32" t="s">
        <v>20</v>
      </c>
      <c r="H97" s="32" t="s">
        <v>43</v>
      </c>
      <c r="I97" s="32" t="s">
        <v>10</v>
      </c>
      <c r="J97" s="32" t="s">
        <v>16</v>
      </c>
      <c r="K97" s="32" t="s">
        <v>122</v>
      </c>
      <c r="L97" s="34">
        <v>305</v>
      </c>
      <c r="M97" s="151">
        <v>12781.079021000001</v>
      </c>
      <c r="N97" s="35">
        <v>1973</v>
      </c>
      <c r="O97" s="35">
        <v>0</v>
      </c>
      <c r="P97" s="31">
        <v>17737.284020999999</v>
      </c>
      <c r="Q97" s="36">
        <v>0</v>
      </c>
      <c r="R97" s="37">
        <v>0</v>
      </c>
      <c r="S97" s="37">
        <v>0</v>
      </c>
      <c r="T97" s="37">
        <v>610</v>
      </c>
      <c r="U97" s="38">
        <v>610.00328942697149</v>
      </c>
      <c r="V97" s="39">
        <v>610.00328942697149</v>
      </c>
      <c r="W97" s="35">
        <v>18347.287310426971</v>
      </c>
      <c r="X97" s="35">
        <v>0</v>
      </c>
      <c r="Y97" s="34">
        <v>18347.287310426971</v>
      </c>
      <c r="Z97" s="145">
        <v>0</v>
      </c>
      <c r="AA97" s="35">
        <v>1008.6625869469128</v>
      </c>
      <c r="AB97" s="35">
        <v>937.26513665673258</v>
      </c>
      <c r="AC97" s="35">
        <v>5977.56</v>
      </c>
      <c r="AD97" s="35">
        <v>0</v>
      </c>
      <c r="AE97" s="35">
        <v>0</v>
      </c>
      <c r="AF97" s="35">
        <v>7923.4877236036464</v>
      </c>
      <c r="AG97" s="137">
        <v>0</v>
      </c>
      <c r="AH97" s="35">
        <v>2983.2049999999995</v>
      </c>
      <c r="AI97" s="35">
        <v>0</v>
      </c>
      <c r="AJ97" s="35">
        <v>0</v>
      </c>
      <c r="AK97" s="35">
        <v>0</v>
      </c>
      <c r="AL97" s="35">
        <v>0</v>
      </c>
      <c r="AM97" s="35">
        <v>2983.2049999999995</v>
      </c>
      <c r="AN97" s="35">
        <v>2983.2049999999995</v>
      </c>
      <c r="AO97" s="35">
        <v>17737.284020999999</v>
      </c>
      <c r="AP97" s="35">
        <v>14754.079021</v>
      </c>
      <c r="AQ97" s="35">
        <v>2983.2049999999981</v>
      </c>
      <c r="AR97" s="35">
        <v>1973</v>
      </c>
      <c r="AS97" s="35">
        <v>0</v>
      </c>
    </row>
    <row r="98" spans="2:45" s="1" customFormat="1" ht="12.75" x14ac:dyDescent="0.2">
      <c r="B98" s="32" t="s">
        <v>1211</v>
      </c>
      <c r="C98" s="33" t="s">
        <v>529</v>
      </c>
      <c r="D98" s="32" t="s">
        <v>530</v>
      </c>
      <c r="E98" s="32" t="s">
        <v>12</v>
      </c>
      <c r="F98" s="32" t="s">
        <v>17</v>
      </c>
      <c r="G98" s="32" t="s">
        <v>20</v>
      </c>
      <c r="H98" s="32" t="s">
        <v>30</v>
      </c>
      <c r="I98" s="32" t="s">
        <v>10</v>
      </c>
      <c r="J98" s="32" t="s">
        <v>60</v>
      </c>
      <c r="K98" s="32" t="s">
        <v>531</v>
      </c>
      <c r="L98" s="34">
        <v>72859</v>
      </c>
      <c r="M98" s="151">
        <v>1437309.4125160002</v>
      </c>
      <c r="N98" s="35">
        <v>-2930895.81</v>
      </c>
      <c r="O98" s="35">
        <v>1127047.7256414348</v>
      </c>
      <c r="P98" s="31">
        <v>-427642.6637323997</v>
      </c>
      <c r="Q98" s="36">
        <v>108074.796088</v>
      </c>
      <c r="R98" s="37">
        <v>427642.6637323997</v>
      </c>
      <c r="S98" s="37">
        <v>71629.067536027505</v>
      </c>
      <c r="T98" s="37">
        <v>887715.63084697886</v>
      </c>
      <c r="U98" s="38">
        <v>1386994.8414492386</v>
      </c>
      <c r="V98" s="39">
        <v>1495069.6375372387</v>
      </c>
      <c r="W98" s="35">
        <v>1495069.6375372387</v>
      </c>
      <c r="X98" s="35">
        <v>1215952.8652774622</v>
      </c>
      <c r="Y98" s="34">
        <v>279116.77225977648</v>
      </c>
      <c r="Z98" s="145">
        <v>0</v>
      </c>
      <c r="AA98" s="35">
        <v>116757.67338742287</v>
      </c>
      <c r="AB98" s="35">
        <v>771180.35613087693</v>
      </c>
      <c r="AC98" s="35">
        <v>865187.29</v>
      </c>
      <c r="AD98" s="35">
        <v>11061.017325348679</v>
      </c>
      <c r="AE98" s="35">
        <v>9309.99</v>
      </c>
      <c r="AF98" s="35">
        <v>1773496.3268436485</v>
      </c>
      <c r="AG98" s="137">
        <v>388641</v>
      </c>
      <c r="AH98" s="35">
        <v>1065943.7337516001</v>
      </c>
      <c r="AI98" s="35">
        <v>0</v>
      </c>
      <c r="AJ98" s="35">
        <v>143730.94125160002</v>
      </c>
      <c r="AK98" s="35">
        <v>143730.94125160002</v>
      </c>
      <c r="AL98" s="35">
        <v>388641</v>
      </c>
      <c r="AM98" s="35">
        <v>922212.7925000001</v>
      </c>
      <c r="AN98" s="35">
        <v>533571.7925000001</v>
      </c>
      <c r="AO98" s="35">
        <v>-427642.6637323997</v>
      </c>
      <c r="AP98" s="35">
        <v>-1104945.3974839998</v>
      </c>
      <c r="AQ98" s="35">
        <v>677302.73375160014</v>
      </c>
      <c r="AR98" s="35">
        <v>-2930895.81</v>
      </c>
      <c r="AS98" s="35">
        <v>0</v>
      </c>
    </row>
    <row r="99" spans="2:45" s="1" customFormat="1" ht="12.75" x14ac:dyDescent="0.2">
      <c r="B99" s="32" t="s">
        <v>1211</v>
      </c>
      <c r="C99" s="33" t="s">
        <v>490</v>
      </c>
      <c r="D99" s="32" t="s">
        <v>491</v>
      </c>
      <c r="E99" s="32" t="s">
        <v>12</v>
      </c>
      <c r="F99" s="32" t="s">
        <v>17</v>
      </c>
      <c r="G99" s="32" t="s">
        <v>20</v>
      </c>
      <c r="H99" s="32" t="s">
        <v>30</v>
      </c>
      <c r="I99" s="32" t="s">
        <v>10</v>
      </c>
      <c r="J99" s="32" t="s">
        <v>11</v>
      </c>
      <c r="K99" s="32" t="s">
        <v>492</v>
      </c>
      <c r="L99" s="34">
        <v>1459</v>
      </c>
      <c r="M99" s="151">
        <v>43615.552682000009</v>
      </c>
      <c r="N99" s="35">
        <v>-57546</v>
      </c>
      <c r="O99" s="35">
        <v>0</v>
      </c>
      <c r="P99" s="31">
        <v>10989.107950200007</v>
      </c>
      <c r="Q99" s="36">
        <v>4455.7876050000004</v>
      </c>
      <c r="R99" s="37">
        <v>0</v>
      </c>
      <c r="S99" s="37">
        <v>946.03033600036326</v>
      </c>
      <c r="T99" s="37">
        <v>1971.9696639996369</v>
      </c>
      <c r="U99" s="38">
        <v>2918.0157353244308</v>
      </c>
      <c r="V99" s="39">
        <v>7373.8033403244317</v>
      </c>
      <c r="W99" s="35">
        <v>18362.91129052444</v>
      </c>
      <c r="X99" s="35">
        <v>1773.8068800003639</v>
      </c>
      <c r="Y99" s="34">
        <v>16589.104410524076</v>
      </c>
      <c r="Z99" s="145">
        <v>0</v>
      </c>
      <c r="AA99" s="35">
        <v>4979.0456361852175</v>
      </c>
      <c r="AB99" s="35">
        <v>7837.2907862595057</v>
      </c>
      <c r="AC99" s="35">
        <v>18459.62</v>
      </c>
      <c r="AD99" s="35">
        <v>811.36973717499995</v>
      </c>
      <c r="AE99" s="35">
        <v>1106.5999999999999</v>
      </c>
      <c r="AF99" s="35">
        <v>33193.926159619725</v>
      </c>
      <c r="AG99" s="137">
        <v>20558</v>
      </c>
      <c r="AH99" s="35">
        <v>24919.555268200002</v>
      </c>
      <c r="AI99" s="35">
        <v>0</v>
      </c>
      <c r="AJ99" s="35">
        <v>4361.5552682000007</v>
      </c>
      <c r="AK99" s="35">
        <v>4361.5552682000007</v>
      </c>
      <c r="AL99" s="35">
        <v>20558</v>
      </c>
      <c r="AM99" s="35">
        <v>20558</v>
      </c>
      <c r="AN99" s="35">
        <v>0</v>
      </c>
      <c r="AO99" s="35">
        <v>10989.107950200007</v>
      </c>
      <c r="AP99" s="35">
        <v>6627.5526820000059</v>
      </c>
      <c r="AQ99" s="35">
        <v>4361.5552682000016</v>
      </c>
      <c r="AR99" s="35">
        <v>-57546</v>
      </c>
      <c r="AS99" s="35">
        <v>0</v>
      </c>
    </row>
    <row r="100" spans="2:45" s="1" customFormat="1" ht="12.75" x14ac:dyDescent="0.2">
      <c r="B100" s="32" t="s">
        <v>1211</v>
      </c>
      <c r="C100" s="33" t="s">
        <v>274</v>
      </c>
      <c r="D100" s="32" t="s">
        <v>275</v>
      </c>
      <c r="E100" s="32" t="s">
        <v>12</v>
      </c>
      <c r="F100" s="32" t="s">
        <v>17</v>
      </c>
      <c r="G100" s="32" t="s">
        <v>20</v>
      </c>
      <c r="H100" s="32" t="s">
        <v>30</v>
      </c>
      <c r="I100" s="32" t="s">
        <v>10</v>
      </c>
      <c r="J100" s="32" t="s">
        <v>16</v>
      </c>
      <c r="K100" s="32" t="s">
        <v>276</v>
      </c>
      <c r="L100" s="34">
        <v>576</v>
      </c>
      <c r="M100" s="151">
        <v>12217.108939</v>
      </c>
      <c r="N100" s="35">
        <v>-139127</v>
      </c>
      <c r="O100" s="35">
        <v>72311.619364109152</v>
      </c>
      <c r="P100" s="31">
        <v>-120054.3241671</v>
      </c>
      <c r="Q100" s="36">
        <v>561.74366999999995</v>
      </c>
      <c r="R100" s="37">
        <v>120054.3241671</v>
      </c>
      <c r="S100" s="37">
        <v>641.87398742881783</v>
      </c>
      <c r="T100" s="37">
        <v>54344.327410773971</v>
      </c>
      <c r="U100" s="38">
        <v>175041.46947190262</v>
      </c>
      <c r="V100" s="39">
        <v>175603.21314190261</v>
      </c>
      <c r="W100" s="35">
        <v>175603.21314190261</v>
      </c>
      <c r="X100" s="35">
        <v>73515.029159537982</v>
      </c>
      <c r="Y100" s="34">
        <v>102088.18398236463</v>
      </c>
      <c r="Z100" s="145">
        <v>0</v>
      </c>
      <c r="AA100" s="35">
        <v>16494.925339820631</v>
      </c>
      <c r="AB100" s="35">
        <v>3673.2498834585103</v>
      </c>
      <c r="AC100" s="35">
        <v>7099.9699999999993</v>
      </c>
      <c r="AD100" s="35">
        <v>500.29918220000002</v>
      </c>
      <c r="AE100" s="35">
        <v>0</v>
      </c>
      <c r="AF100" s="35">
        <v>27768.444405479142</v>
      </c>
      <c r="AG100" s="137">
        <v>1907</v>
      </c>
      <c r="AH100" s="35">
        <v>6855.5668938999997</v>
      </c>
      <c r="AI100" s="35">
        <v>0</v>
      </c>
      <c r="AJ100" s="35">
        <v>1221.7108939</v>
      </c>
      <c r="AK100" s="35">
        <v>1221.7108939</v>
      </c>
      <c r="AL100" s="35">
        <v>1907</v>
      </c>
      <c r="AM100" s="35">
        <v>5633.8559999999998</v>
      </c>
      <c r="AN100" s="35">
        <v>3726.8559999999998</v>
      </c>
      <c r="AO100" s="35">
        <v>-120054.3241671</v>
      </c>
      <c r="AP100" s="35">
        <v>-125002.891061</v>
      </c>
      <c r="AQ100" s="35">
        <v>4948.5668939000025</v>
      </c>
      <c r="AR100" s="35">
        <v>-139127</v>
      </c>
      <c r="AS100" s="35">
        <v>0</v>
      </c>
    </row>
    <row r="101" spans="2:45" s="1" customFormat="1" ht="12.75" x14ac:dyDescent="0.2">
      <c r="B101" s="32" t="s">
        <v>1211</v>
      </c>
      <c r="C101" s="33" t="s">
        <v>733</v>
      </c>
      <c r="D101" s="32" t="s">
        <v>734</v>
      </c>
      <c r="E101" s="32" t="s">
        <v>12</v>
      </c>
      <c r="F101" s="32" t="s">
        <v>17</v>
      </c>
      <c r="G101" s="32" t="s">
        <v>20</v>
      </c>
      <c r="H101" s="32" t="s">
        <v>30</v>
      </c>
      <c r="I101" s="32" t="s">
        <v>10</v>
      </c>
      <c r="J101" s="32" t="s">
        <v>11</v>
      </c>
      <c r="K101" s="32" t="s">
        <v>735</v>
      </c>
      <c r="L101" s="34">
        <v>4275</v>
      </c>
      <c r="M101" s="151">
        <v>102490.81064200001</v>
      </c>
      <c r="N101" s="35">
        <v>22138</v>
      </c>
      <c r="O101" s="35">
        <v>0</v>
      </c>
      <c r="P101" s="31">
        <v>172466.060642</v>
      </c>
      <c r="Q101" s="36">
        <v>3532.440192</v>
      </c>
      <c r="R101" s="37">
        <v>0</v>
      </c>
      <c r="S101" s="37">
        <v>3107.9584228583362</v>
      </c>
      <c r="T101" s="37">
        <v>5442.0415771416638</v>
      </c>
      <c r="U101" s="38">
        <v>8550.0461059026329</v>
      </c>
      <c r="V101" s="39">
        <v>12082.486297902633</v>
      </c>
      <c r="W101" s="35">
        <v>184548.54693990262</v>
      </c>
      <c r="X101" s="35">
        <v>5827.4220428582921</v>
      </c>
      <c r="Y101" s="34">
        <v>178721.12489704433</v>
      </c>
      <c r="Z101" s="145">
        <v>0</v>
      </c>
      <c r="AA101" s="35">
        <v>10406.397075621797</v>
      </c>
      <c r="AB101" s="35">
        <v>24139.022465519825</v>
      </c>
      <c r="AC101" s="35">
        <v>58511.18</v>
      </c>
      <c r="AD101" s="35">
        <v>990.419255392075</v>
      </c>
      <c r="AE101" s="35">
        <v>13196.36</v>
      </c>
      <c r="AF101" s="35">
        <v>107243.3787965337</v>
      </c>
      <c r="AG101" s="137">
        <v>0</v>
      </c>
      <c r="AH101" s="35">
        <v>47837.25</v>
      </c>
      <c r="AI101" s="35">
        <v>0</v>
      </c>
      <c r="AJ101" s="35">
        <v>0</v>
      </c>
      <c r="AK101" s="35">
        <v>0</v>
      </c>
      <c r="AL101" s="35">
        <v>0</v>
      </c>
      <c r="AM101" s="35">
        <v>47837.25</v>
      </c>
      <c r="AN101" s="35">
        <v>47837.25</v>
      </c>
      <c r="AO101" s="35">
        <v>172466.060642</v>
      </c>
      <c r="AP101" s="35">
        <v>124628.810642</v>
      </c>
      <c r="AQ101" s="35">
        <v>47837.25</v>
      </c>
      <c r="AR101" s="35">
        <v>22138</v>
      </c>
      <c r="AS101" s="35">
        <v>0</v>
      </c>
    </row>
    <row r="102" spans="2:45" s="1" customFormat="1" ht="12.75" x14ac:dyDescent="0.2">
      <c r="B102" s="32" t="s">
        <v>1211</v>
      </c>
      <c r="C102" s="33" t="s">
        <v>946</v>
      </c>
      <c r="D102" s="32" t="s">
        <v>947</v>
      </c>
      <c r="E102" s="32" t="s">
        <v>12</v>
      </c>
      <c r="F102" s="32" t="s">
        <v>17</v>
      </c>
      <c r="G102" s="32" t="s">
        <v>20</v>
      </c>
      <c r="H102" s="32" t="s">
        <v>30</v>
      </c>
      <c r="I102" s="32" t="s">
        <v>10</v>
      </c>
      <c r="J102" s="32" t="s">
        <v>14</v>
      </c>
      <c r="K102" s="32" t="s">
        <v>948</v>
      </c>
      <c r="L102" s="34">
        <v>35700</v>
      </c>
      <c r="M102" s="151">
        <v>1638500.2312040001</v>
      </c>
      <c r="N102" s="35">
        <v>-2324835.04</v>
      </c>
      <c r="O102" s="35">
        <v>1896413.3399702208</v>
      </c>
      <c r="P102" s="31">
        <v>-376132.7856756</v>
      </c>
      <c r="Q102" s="36">
        <v>92104.319845999999</v>
      </c>
      <c r="R102" s="37">
        <v>376132.7856756</v>
      </c>
      <c r="S102" s="37">
        <v>34083.822770298808</v>
      </c>
      <c r="T102" s="37">
        <v>1521864.9389742806</v>
      </c>
      <c r="U102" s="38">
        <v>1932091.9661761678</v>
      </c>
      <c r="V102" s="39">
        <v>2024196.2860221679</v>
      </c>
      <c r="W102" s="35">
        <v>2024196.2860221679</v>
      </c>
      <c r="X102" s="35">
        <v>1898039.5327425196</v>
      </c>
      <c r="Y102" s="34">
        <v>126156.75327964826</v>
      </c>
      <c r="Z102" s="145">
        <v>0</v>
      </c>
      <c r="AA102" s="35">
        <v>90146.929566407081</v>
      </c>
      <c r="AB102" s="35">
        <v>293598.41925942089</v>
      </c>
      <c r="AC102" s="35">
        <v>486000.67000000004</v>
      </c>
      <c r="AD102" s="35">
        <v>13769.962744002109</v>
      </c>
      <c r="AE102" s="35">
        <v>3032.58</v>
      </c>
      <c r="AF102" s="35">
        <v>886548.56156983005</v>
      </c>
      <c r="AG102" s="137">
        <v>109238</v>
      </c>
      <c r="AH102" s="35">
        <v>517637.02312039997</v>
      </c>
      <c r="AI102" s="35">
        <v>0</v>
      </c>
      <c r="AJ102" s="35">
        <v>163850.02312040003</v>
      </c>
      <c r="AK102" s="35">
        <v>163850.02312040003</v>
      </c>
      <c r="AL102" s="35">
        <v>109238</v>
      </c>
      <c r="AM102" s="35">
        <v>353786.99999999994</v>
      </c>
      <c r="AN102" s="35">
        <v>244548.99999999994</v>
      </c>
      <c r="AO102" s="35">
        <v>-376132.7856756</v>
      </c>
      <c r="AP102" s="35">
        <v>-784531.80879599997</v>
      </c>
      <c r="AQ102" s="35">
        <v>408399.02312039997</v>
      </c>
      <c r="AR102" s="35">
        <v>-2324835.04</v>
      </c>
      <c r="AS102" s="35">
        <v>0</v>
      </c>
    </row>
    <row r="103" spans="2:45" s="1" customFormat="1" ht="12.75" x14ac:dyDescent="0.2">
      <c r="B103" s="32" t="s">
        <v>1211</v>
      </c>
      <c r="C103" s="33" t="s">
        <v>919</v>
      </c>
      <c r="D103" s="32" t="s">
        <v>920</v>
      </c>
      <c r="E103" s="32" t="s">
        <v>12</v>
      </c>
      <c r="F103" s="32" t="s">
        <v>17</v>
      </c>
      <c r="G103" s="32" t="s">
        <v>20</v>
      </c>
      <c r="H103" s="32" t="s">
        <v>30</v>
      </c>
      <c r="I103" s="32" t="s">
        <v>10</v>
      </c>
      <c r="J103" s="32" t="s">
        <v>15</v>
      </c>
      <c r="K103" s="32" t="s">
        <v>921</v>
      </c>
      <c r="L103" s="34">
        <v>10575</v>
      </c>
      <c r="M103" s="151">
        <v>305746.72439600003</v>
      </c>
      <c r="N103" s="35">
        <v>-350497</v>
      </c>
      <c r="O103" s="35">
        <v>244664.91926403536</v>
      </c>
      <c r="P103" s="31">
        <v>105004.64683560003</v>
      </c>
      <c r="Q103" s="36">
        <v>12777.292754</v>
      </c>
      <c r="R103" s="37">
        <v>0</v>
      </c>
      <c r="S103" s="37">
        <v>9726.9491920037362</v>
      </c>
      <c r="T103" s="37">
        <v>111569.76867461122</v>
      </c>
      <c r="U103" s="38">
        <v>121297.37195955806</v>
      </c>
      <c r="V103" s="39">
        <v>134074.66471355807</v>
      </c>
      <c r="W103" s="35">
        <v>239079.3115491581</v>
      </c>
      <c r="X103" s="35">
        <v>153632.08995243904</v>
      </c>
      <c r="Y103" s="34">
        <v>85447.221596719057</v>
      </c>
      <c r="Z103" s="145">
        <v>0</v>
      </c>
      <c r="AA103" s="35">
        <v>14621.033768190078</v>
      </c>
      <c r="AB103" s="35">
        <v>54915.116742989405</v>
      </c>
      <c r="AC103" s="35">
        <v>136735.5</v>
      </c>
      <c r="AD103" s="35">
        <v>2083.1306151345152</v>
      </c>
      <c r="AE103" s="35">
        <v>176.72</v>
      </c>
      <c r="AF103" s="35">
        <v>208531.50112631399</v>
      </c>
      <c r="AG103" s="137">
        <v>95000</v>
      </c>
      <c r="AH103" s="35">
        <v>149754.92243959999</v>
      </c>
      <c r="AI103" s="35">
        <v>0</v>
      </c>
      <c r="AJ103" s="35">
        <v>30574.672439600006</v>
      </c>
      <c r="AK103" s="35">
        <v>30574.672439600006</v>
      </c>
      <c r="AL103" s="35">
        <v>95000</v>
      </c>
      <c r="AM103" s="35">
        <v>119180.25</v>
      </c>
      <c r="AN103" s="35">
        <v>24180.25</v>
      </c>
      <c r="AO103" s="35">
        <v>105004.64683560003</v>
      </c>
      <c r="AP103" s="35">
        <v>50249.72439600002</v>
      </c>
      <c r="AQ103" s="35">
        <v>54754.922439599992</v>
      </c>
      <c r="AR103" s="35">
        <v>-350497</v>
      </c>
      <c r="AS103" s="35">
        <v>0</v>
      </c>
    </row>
    <row r="104" spans="2:45" s="1" customFormat="1" ht="12.75" x14ac:dyDescent="0.2">
      <c r="B104" s="32" t="s">
        <v>1211</v>
      </c>
      <c r="C104" s="33" t="s">
        <v>138</v>
      </c>
      <c r="D104" s="32" t="s">
        <v>139</v>
      </c>
      <c r="E104" s="32" t="s">
        <v>12</v>
      </c>
      <c r="F104" s="32" t="s">
        <v>17</v>
      </c>
      <c r="G104" s="32" t="s">
        <v>20</v>
      </c>
      <c r="H104" s="32" t="s">
        <v>30</v>
      </c>
      <c r="I104" s="32" t="s">
        <v>10</v>
      </c>
      <c r="J104" s="32" t="s">
        <v>14</v>
      </c>
      <c r="K104" s="32" t="s">
        <v>140</v>
      </c>
      <c r="L104" s="34">
        <v>38840</v>
      </c>
      <c r="M104" s="151">
        <v>1138724.7228159998</v>
      </c>
      <c r="N104" s="35">
        <v>-1200228</v>
      </c>
      <c r="O104" s="35">
        <v>857415.39774150122</v>
      </c>
      <c r="P104" s="31">
        <v>560626.19509759964</v>
      </c>
      <c r="Q104" s="36">
        <v>63979.718859000001</v>
      </c>
      <c r="R104" s="37">
        <v>0</v>
      </c>
      <c r="S104" s="37">
        <v>21829.635838865524</v>
      </c>
      <c r="T104" s="37">
        <v>208791.63314246366</v>
      </c>
      <c r="U104" s="38">
        <v>230622.5126072675</v>
      </c>
      <c r="V104" s="39">
        <v>294602.23146626749</v>
      </c>
      <c r="W104" s="35">
        <v>855228.42656386713</v>
      </c>
      <c r="X104" s="35">
        <v>292840.98234176706</v>
      </c>
      <c r="Y104" s="34">
        <v>562387.44422210008</v>
      </c>
      <c r="Z104" s="145">
        <v>45109.944044106938</v>
      </c>
      <c r="AA104" s="35">
        <v>216151.98852258746</v>
      </c>
      <c r="AB104" s="35">
        <v>301651.02599438373</v>
      </c>
      <c r="AC104" s="35">
        <v>658657.56000000006</v>
      </c>
      <c r="AD104" s="35">
        <v>9926.33</v>
      </c>
      <c r="AE104" s="35">
        <v>12982.72</v>
      </c>
      <c r="AF104" s="35">
        <v>1244479.5685610783</v>
      </c>
      <c r="AG104" s="137">
        <v>742665</v>
      </c>
      <c r="AH104" s="35">
        <v>793578.4722816</v>
      </c>
      <c r="AI104" s="35">
        <v>62959</v>
      </c>
      <c r="AJ104" s="35">
        <v>113872.47228159998</v>
      </c>
      <c r="AK104" s="35">
        <v>50913.472281599985</v>
      </c>
      <c r="AL104" s="35">
        <v>679706</v>
      </c>
      <c r="AM104" s="35">
        <v>679706</v>
      </c>
      <c r="AN104" s="35">
        <v>0</v>
      </c>
      <c r="AO104" s="35">
        <v>560626.19509759964</v>
      </c>
      <c r="AP104" s="35">
        <v>509712.72281599964</v>
      </c>
      <c r="AQ104" s="35">
        <v>50913.472281599999</v>
      </c>
      <c r="AR104" s="35">
        <v>-1200228</v>
      </c>
      <c r="AS104" s="35">
        <v>0</v>
      </c>
    </row>
    <row r="105" spans="2:45" s="1" customFormat="1" ht="12.75" x14ac:dyDescent="0.2">
      <c r="B105" s="32" t="s">
        <v>1211</v>
      </c>
      <c r="C105" s="33" t="s">
        <v>70</v>
      </c>
      <c r="D105" s="32" t="s">
        <v>71</v>
      </c>
      <c r="E105" s="32" t="s">
        <v>12</v>
      </c>
      <c r="F105" s="32" t="s">
        <v>17</v>
      </c>
      <c r="G105" s="32" t="s">
        <v>20</v>
      </c>
      <c r="H105" s="32" t="s">
        <v>30</v>
      </c>
      <c r="I105" s="32" t="s">
        <v>10</v>
      </c>
      <c r="J105" s="32" t="s">
        <v>14</v>
      </c>
      <c r="K105" s="32" t="s">
        <v>72</v>
      </c>
      <c r="L105" s="34">
        <v>37549</v>
      </c>
      <c r="M105" s="151">
        <v>1456071.546112</v>
      </c>
      <c r="N105" s="35">
        <v>-854677.78</v>
      </c>
      <c r="O105" s="35">
        <v>455605.42103361507</v>
      </c>
      <c r="P105" s="31">
        <v>896969.51072319993</v>
      </c>
      <c r="Q105" s="36">
        <v>71186.551867999995</v>
      </c>
      <c r="R105" s="37">
        <v>0</v>
      </c>
      <c r="S105" s="37">
        <v>36950.274517728481</v>
      </c>
      <c r="T105" s="37">
        <v>38147.725482271519</v>
      </c>
      <c r="U105" s="38">
        <v>75098.404966207716</v>
      </c>
      <c r="V105" s="39">
        <v>146284.9568342077</v>
      </c>
      <c r="W105" s="35">
        <v>1043254.4675574077</v>
      </c>
      <c r="X105" s="35">
        <v>69281.764720728388</v>
      </c>
      <c r="Y105" s="34">
        <v>973972.70283667929</v>
      </c>
      <c r="Z105" s="145">
        <v>5109.448754742185</v>
      </c>
      <c r="AA105" s="35">
        <v>169648.54877203179</v>
      </c>
      <c r="AB105" s="35">
        <v>382473.84497679403</v>
      </c>
      <c r="AC105" s="35">
        <v>299524.95</v>
      </c>
      <c r="AD105" s="35">
        <v>22720.14</v>
      </c>
      <c r="AE105" s="35">
        <v>52171.14</v>
      </c>
      <c r="AF105" s="35">
        <v>931648.07250356814</v>
      </c>
      <c r="AG105" s="137">
        <v>219610</v>
      </c>
      <c r="AH105" s="35">
        <v>517717.74461119995</v>
      </c>
      <c r="AI105" s="35">
        <v>0</v>
      </c>
      <c r="AJ105" s="35">
        <v>145607.15461120001</v>
      </c>
      <c r="AK105" s="35">
        <v>145607.15461120001</v>
      </c>
      <c r="AL105" s="35">
        <v>219610</v>
      </c>
      <c r="AM105" s="35">
        <v>372110.58999999997</v>
      </c>
      <c r="AN105" s="35">
        <v>152500.58999999997</v>
      </c>
      <c r="AO105" s="35">
        <v>896969.51072319993</v>
      </c>
      <c r="AP105" s="35">
        <v>598861.76611199998</v>
      </c>
      <c r="AQ105" s="35">
        <v>298107.74461119995</v>
      </c>
      <c r="AR105" s="35">
        <v>-854677.78</v>
      </c>
      <c r="AS105" s="35">
        <v>0</v>
      </c>
    </row>
    <row r="106" spans="2:45" s="1" customFormat="1" ht="12.75" x14ac:dyDescent="0.2">
      <c r="B106" s="32" t="s">
        <v>1211</v>
      </c>
      <c r="C106" s="33" t="s">
        <v>85</v>
      </c>
      <c r="D106" s="32" t="s">
        <v>86</v>
      </c>
      <c r="E106" s="32" t="s">
        <v>12</v>
      </c>
      <c r="F106" s="32" t="s">
        <v>17</v>
      </c>
      <c r="G106" s="32" t="s">
        <v>20</v>
      </c>
      <c r="H106" s="32" t="s">
        <v>30</v>
      </c>
      <c r="I106" s="32" t="s">
        <v>10</v>
      </c>
      <c r="J106" s="32" t="s">
        <v>14</v>
      </c>
      <c r="K106" s="32" t="s">
        <v>87</v>
      </c>
      <c r="L106" s="34">
        <v>20071</v>
      </c>
      <c r="M106" s="151">
        <v>1125236.9894129999</v>
      </c>
      <c r="N106" s="35">
        <v>-2352934</v>
      </c>
      <c r="O106" s="35">
        <v>1869816.2187311787</v>
      </c>
      <c r="P106" s="31">
        <v>-353371.31164570001</v>
      </c>
      <c r="Q106" s="36">
        <v>49334.018042000003</v>
      </c>
      <c r="R106" s="37">
        <v>353371.31164570001</v>
      </c>
      <c r="S106" s="37">
        <v>28573.814950868113</v>
      </c>
      <c r="T106" s="37">
        <v>1532791.9634309118</v>
      </c>
      <c r="U106" s="38">
        <v>1914747.4152534259</v>
      </c>
      <c r="V106" s="39">
        <v>1964081.433295426</v>
      </c>
      <c r="W106" s="35">
        <v>1964081.433295426</v>
      </c>
      <c r="X106" s="35">
        <v>1899060.1918040465</v>
      </c>
      <c r="Y106" s="34">
        <v>65021.241491379449</v>
      </c>
      <c r="Z106" s="145">
        <v>92240.200905425809</v>
      </c>
      <c r="AA106" s="35">
        <v>261178.96411609545</v>
      </c>
      <c r="AB106" s="35">
        <v>296451.93357447366</v>
      </c>
      <c r="AC106" s="35">
        <v>120725.15</v>
      </c>
      <c r="AD106" s="35">
        <v>12212.72</v>
      </c>
      <c r="AE106" s="35">
        <v>111953.97</v>
      </c>
      <c r="AF106" s="35">
        <v>894762.93859599496</v>
      </c>
      <c r="AG106" s="137">
        <v>881770</v>
      </c>
      <c r="AH106" s="35">
        <v>994293.69894130004</v>
      </c>
      <c r="AI106" s="35">
        <v>0</v>
      </c>
      <c r="AJ106" s="35">
        <v>112523.6989413</v>
      </c>
      <c r="AK106" s="35">
        <v>112523.6989413</v>
      </c>
      <c r="AL106" s="35">
        <v>881770</v>
      </c>
      <c r="AM106" s="35">
        <v>881770</v>
      </c>
      <c r="AN106" s="35">
        <v>0</v>
      </c>
      <c r="AO106" s="35">
        <v>-353371.31164570001</v>
      </c>
      <c r="AP106" s="35">
        <v>-465895.010587</v>
      </c>
      <c r="AQ106" s="35">
        <v>112523.69894129998</v>
      </c>
      <c r="AR106" s="35">
        <v>-2352934</v>
      </c>
      <c r="AS106" s="35">
        <v>0</v>
      </c>
    </row>
    <row r="107" spans="2:45" s="1" customFormat="1" ht="12.75" x14ac:dyDescent="0.2">
      <c r="B107" s="32" t="s">
        <v>1211</v>
      </c>
      <c r="C107" s="33" t="s">
        <v>745</v>
      </c>
      <c r="D107" s="32" t="s">
        <v>746</v>
      </c>
      <c r="E107" s="32" t="s">
        <v>12</v>
      </c>
      <c r="F107" s="32" t="s">
        <v>17</v>
      </c>
      <c r="G107" s="32" t="s">
        <v>20</v>
      </c>
      <c r="H107" s="32" t="s">
        <v>30</v>
      </c>
      <c r="I107" s="32" t="s">
        <v>10</v>
      </c>
      <c r="J107" s="32" t="s">
        <v>15</v>
      </c>
      <c r="K107" s="32" t="s">
        <v>747</v>
      </c>
      <c r="L107" s="34">
        <v>10388</v>
      </c>
      <c r="M107" s="151">
        <v>410951.960532</v>
      </c>
      <c r="N107" s="35">
        <v>-304296</v>
      </c>
      <c r="O107" s="35">
        <v>256445.74759061798</v>
      </c>
      <c r="P107" s="31">
        <v>176752.82053199998</v>
      </c>
      <c r="Q107" s="36">
        <v>25572.937040000001</v>
      </c>
      <c r="R107" s="37">
        <v>0</v>
      </c>
      <c r="S107" s="37">
        <v>6917.6993040026555</v>
      </c>
      <c r="T107" s="37">
        <v>49901.309098956743</v>
      </c>
      <c r="U107" s="38">
        <v>56819.314799645843</v>
      </c>
      <c r="V107" s="39">
        <v>82392.251839645847</v>
      </c>
      <c r="W107" s="35">
        <v>259145.07237164583</v>
      </c>
      <c r="X107" s="35">
        <v>73143.663104620646</v>
      </c>
      <c r="Y107" s="34">
        <v>186001.40926702518</v>
      </c>
      <c r="Z107" s="145">
        <v>0</v>
      </c>
      <c r="AA107" s="35">
        <v>36382.670788223259</v>
      </c>
      <c r="AB107" s="35">
        <v>86431.417691535506</v>
      </c>
      <c r="AC107" s="35">
        <v>129975.36000000002</v>
      </c>
      <c r="AD107" s="35">
        <v>361</v>
      </c>
      <c r="AE107" s="35">
        <v>3567.62</v>
      </c>
      <c r="AF107" s="35">
        <v>256718.06847975877</v>
      </c>
      <c r="AG107" s="137">
        <v>64393</v>
      </c>
      <c r="AH107" s="35">
        <v>150276.85999999999</v>
      </c>
      <c r="AI107" s="35">
        <v>0</v>
      </c>
      <c r="AJ107" s="35">
        <v>33204.1</v>
      </c>
      <c r="AK107" s="35">
        <v>33204.1</v>
      </c>
      <c r="AL107" s="35">
        <v>64393</v>
      </c>
      <c r="AM107" s="35">
        <v>117072.76</v>
      </c>
      <c r="AN107" s="35">
        <v>52679.759999999995</v>
      </c>
      <c r="AO107" s="35">
        <v>176752.82053199998</v>
      </c>
      <c r="AP107" s="35">
        <v>90868.960531999983</v>
      </c>
      <c r="AQ107" s="35">
        <v>85883.859999999986</v>
      </c>
      <c r="AR107" s="35">
        <v>-304296</v>
      </c>
      <c r="AS107" s="35">
        <v>0</v>
      </c>
    </row>
    <row r="108" spans="2:45" s="1" customFormat="1" ht="12.75" x14ac:dyDescent="0.2">
      <c r="B108" s="32" t="s">
        <v>1211</v>
      </c>
      <c r="C108" s="33" t="s">
        <v>28</v>
      </c>
      <c r="D108" s="32" t="s">
        <v>29</v>
      </c>
      <c r="E108" s="32" t="s">
        <v>12</v>
      </c>
      <c r="F108" s="32" t="s">
        <v>17</v>
      </c>
      <c r="G108" s="32" t="s">
        <v>20</v>
      </c>
      <c r="H108" s="32" t="s">
        <v>30</v>
      </c>
      <c r="I108" s="32" t="s">
        <v>12</v>
      </c>
      <c r="J108" s="32" t="s">
        <v>23</v>
      </c>
      <c r="K108" s="32" t="s">
        <v>30</v>
      </c>
      <c r="L108" s="34">
        <v>127037</v>
      </c>
      <c r="M108" s="151">
        <v>3405884.1106129996</v>
      </c>
      <c r="N108" s="35">
        <v>-2123537</v>
      </c>
      <c r="O108" s="35">
        <v>1066307.9424338574</v>
      </c>
      <c r="P108" s="31">
        <v>2234520.5536742997</v>
      </c>
      <c r="Q108" s="36">
        <v>301209.12560299999</v>
      </c>
      <c r="R108" s="37">
        <v>0</v>
      </c>
      <c r="S108" s="37">
        <v>157553.63372006052</v>
      </c>
      <c r="T108" s="37">
        <v>96520.366279939481</v>
      </c>
      <c r="U108" s="38">
        <v>254075.37009486614</v>
      </c>
      <c r="V108" s="39">
        <v>555284.49569786619</v>
      </c>
      <c r="W108" s="35">
        <v>2789805.0493721659</v>
      </c>
      <c r="X108" s="35">
        <v>295413.06322506024</v>
      </c>
      <c r="Y108" s="34">
        <v>2494391.9861471057</v>
      </c>
      <c r="Z108" s="145">
        <v>0</v>
      </c>
      <c r="AA108" s="35">
        <v>578959.54354280268</v>
      </c>
      <c r="AB108" s="35">
        <v>1262492.7942548632</v>
      </c>
      <c r="AC108" s="35">
        <v>645235.08000000007</v>
      </c>
      <c r="AD108" s="35">
        <v>48153.767515728621</v>
      </c>
      <c r="AE108" s="35">
        <v>44303.91</v>
      </c>
      <c r="AF108" s="35">
        <v>2579145.0953133949</v>
      </c>
      <c r="AG108" s="137">
        <v>202000</v>
      </c>
      <c r="AH108" s="35">
        <v>1501198.4430613001</v>
      </c>
      <c r="AI108" s="35">
        <v>0</v>
      </c>
      <c r="AJ108" s="35">
        <v>340588.41106129996</v>
      </c>
      <c r="AK108" s="35">
        <v>340588.41106129996</v>
      </c>
      <c r="AL108" s="35">
        <v>202000</v>
      </c>
      <c r="AM108" s="35">
        <v>1160610.0320000001</v>
      </c>
      <c r="AN108" s="35">
        <v>958610.03200000012</v>
      </c>
      <c r="AO108" s="35">
        <v>2234520.5536742997</v>
      </c>
      <c r="AP108" s="35">
        <v>935322.11061299965</v>
      </c>
      <c r="AQ108" s="35">
        <v>1299198.4430613001</v>
      </c>
      <c r="AR108" s="35">
        <v>-2123537</v>
      </c>
      <c r="AS108" s="35">
        <v>0</v>
      </c>
    </row>
    <row r="109" spans="2:45" s="1" customFormat="1" ht="12.75" x14ac:dyDescent="0.2">
      <c r="B109" s="32" t="s">
        <v>1211</v>
      </c>
      <c r="C109" s="33" t="s">
        <v>730</v>
      </c>
      <c r="D109" s="32" t="s">
        <v>731</v>
      </c>
      <c r="E109" s="32" t="s">
        <v>12</v>
      </c>
      <c r="F109" s="32" t="s">
        <v>17</v>
      </c>
      <c r="G109" s="32" t="s">
        <v>20</v>
      </c>
      <c r="H109" s="32" t="s">
        <v>30</v>
      </c>
      <c r="I109" s="32" t="s">
        <v>10</v>
      </c>
      <c r="J109" s="32" t="s">
        <v>11</v>
      </c>
      <c r="K109" s="32" t="s">
        <v>732</v>
      </c>
      <c r="L109" s="34">
        <v>4118</v>
      </c>
      <c r="M109" s="151">
        <v>121951.376443</v>
      </c>
      <c r="N109" s="35">
        <v>-100527</v>
      </c>
      <c r="O109" s="35">
        <v>57590.081478596796</v>
      </c>
      <c r="P109" s="31">
        <v>5237.4764430000068</v>
      </c>
      <c r="Q109" s="36">
        <v>2501.8843310000002</v>
      </c>
      <c r="R109" s="37">
        <v>0</v>
      </c>
      <c r="S109" s="37">
        <v>1076.4762388575562</v>
      </c>
      <c r="T109" s="37">
        <v>43995.193348596782</v>
      </c>
      <c r="U109" s="38">
        <v>45071.912636578258</v>
      </c>
      <c r="V109" s="39">
        <v>47573.796967578259</v>
      </c>
      <c r="W109" s="35">
        <v>52811.273410578266</v>
      </c>
      <c r="X109" s="35">
        <v>52811.030361454345</v>
      </c>
      <c r="Y109" s="34">
        <v>0.24304912392108236</v>
      </c>
      <c r="Z109" s="145">
        <v>0</v>
      </c>
      <c r="AA109" s="35">
        <v>7692.4674997360662</v>
      </c>
      <c r="AB109" s="35">
        <v>17238.679018125527</v>
      </c>
      <c r="AC109" s="35">
        <v>62804.83</v>
      </c>
      <c r="AD109" s="35">
        <v>2587</v>
      </c>
      <c r="AE109" s="35">
        <v>679.55</v>
      </c>
      <c r="AF109" s="35">
        <v>91002.526517861595</v>
      </c>
      <c r="AG109" s="137">
        <v>64503</v>
      </c>
      <c r="AH109" s="35">
        <v>68289.100000000006</v>
      </c>
      <c r="AI109" s="35">
        <v>5500</v>
      </c>
      <c r="AJ109" s="35">
        <v>9286.1</v>
      </c>
      <c r="AK109" s="35">
        <v>3786.1000000000004</v>
      </c>
      <c r="AL109" s="35">
        <v>59003</v>
      </c>
      <c r="AM109" s="35">
        <v>59003</v>
      </c>
      <c r="AN109" s="35">
        <v>0</v>
      </c>
      <c r="AO109" s="35">
        <v>5237.4764430000068</v>
      </c>
      <c r="AP109" s="35">
        <v>1451.3764430000065</v>
      </c>
      <c r="AQ109" s="35">
        <v>3786.1000000000004</v>
      </c>
      <c r="AR109" s="35">
        <v>-100527</v>
      </c>
      <c r="AS109" s="35">
        <v>0</v>
      </c>
    </row>
    <row r="110" spans="2:45" s="1" customFormat="1" ht="12.75" x14ac:dyDescent="0.2">
      <c r="B110" s="32" t="s">
        <v>1211</v>
      </c>
      <c r="C110" s="33" t="s">
        <v>1135</v>
      </c>
      <c r="D110" s="32" t="s">
        <v>1136</v>
      </c>
      <c r="E110" s="32" t="s">
        <v>12</v>
      </c>
      <c r="F110" s="32" t="s">
        <v>17</v>
      </c>
      <c r="G110" s="32" t="s">
        <v>20</v>
      </c>
      <c r="H110" s="32" t="s">
        <v>30</v>
      </c>
      <c r="I110" s="32" t="s">
        <v>10</v>
      </c>
      <c r="J110" s="32" t="s">
        <v>11</v>
      </c>
      <c r="K110" s="32" t="s">
        <v>1137</v>
      </c>
      <c r="L110" s="34">
        <v>3028</v>
      </c>
      <c r="M110" s="151">
        <v>148800.94761399998</v>
      </c>
      <c r="N110" s="35">
        <v>-41169</v>
      </c>
      <c r="O110" s="35">
        <v>18794.004678983452</v>
      </c>
      <c r="P110" s="31">
        <v>134421.64761399996</v>
      </c>
      <c r="Q110" s="36">
        <v>10297.988627999999</v>
      </c>
      <c r="R110" s="37">
        <v>0</v>
      </c>
      <c r="S110" s="37">
        <v>1543.3085245720213</v>
      </c>
      <c r="T110" s="37">
        <v>4512.6914754279787</v>
      </c>
      <c r="U110" s="38">
        <v>6056.0326569995723</v>
      </c>
      <c r="V110" s="39">
        <v>16354.021284999571</v>
      </c>
      <c r="W110" s="35">
        <v>150775.66889899952</v>
      </c>
      <c r="X110" s="35">
        <v>2893.703483572026</v>
      </c>
      <c r="Y110" s="34">
        <v>147881.96541542749</v>
      </c>
      <c r="Z110" s="145">
        <v>0</v>
      </c>
      <c r="AA110" s="35">
        <v>5095.2048999665913</v>
      </c>
      <c r="AB110" s="35">
        <v>11694.323132557243</v>
      </c>
      <c r="AC110" s="35">
        <v>51178.200000000004</v>
      </c>
      <c r="AD110" s="35">
        <v>2207.855</v>
      </c>
      <c r="AE110" s="35">
        <v>67.150000000000006</v>
      </c>
      <c r="AF110" s="35">
        <v>70242.733032523829</v>
      </c>
      <c r="AG110" s="137">
        <v>34033</v>
      </c>
      <c r="AH110" s="35">
        <v>48774.7</v>
      </c>
      <c r="AI110" s="35">
        <v>0</v>
      </c>
      <c r="AJ110" s="35">
        <v>14741.7</v>
      </c>
      <c r="AK110" s="35">
        <v>14741.7</v>
      </c>
      <c r="AL110" s="35">
        <v>34033</v>
      </c>
      <c r="AM110" s="35">
        <v>34033</v>
      </c>
      <c r="AN110" s="35">
        <v>0</v>
      </c>
      <c r="AO110" s="35">
        <v>134421.64761399996</v>
      </c>
      <c r="AP110" s="35">
        <v>119679.94761399996</v>
      </c>
      <c r="AQ110" s="35">
        <v>14741.700000000012</v>
      </c>
      <c r="AR110" s="35">
        <v>-41169</v>
      </c>
      <c r="AS110" s="35">
        <v>0</v>
      </c>
    </row>
    <row r="111" spans="2:45" s="1" customFormat="1" ht="12.75" x14ac:dyDescent="0.2">
      <c r="B111" s="32" t="s">
        <v>1211</v>
      </c>
      <c r="C111" s="33" t="s">
        <v>967</v>
      </c>
      <c r="D111" s="32" t="s">
        <v>968</v>
      </c>
      <c r="E111" s="32" t="s">
        <v>12</v>
      </c>
      <c r="F111" s="32" t="s">
        <v>17</v>
      </c>
      <c r="G111" s="32" t="s">
        <v>20</v>
      </c>
      <c r="H111" s="32" t="s">
        <v>30</v>
      </c>
      <c r="I111" s="32" t="s">
        <v>10</v>
      </c>
      <c r="J111" s="32" t="s">
        <v>15</v>
      </c>
      <c r="K111" s="32" t="s">
        <v>969</v>
      </c>
      <c r="L111" s="34">
        <v>19592</v>
      </c>
      <c r="M111" s="151">
        <v>3485621.4085789998</v>
      </c>
      <c r="N111" s="35">
        <v>-2351826</v>
      </c>
      <c r="O111" s="35">
        <v>1335500.0176040139</v>
      </c>
      <c r="P111" s="31">
        <v>2224002.2485790001</v>
      </c>
      <c r="Q111" s="36">
        <v>156815.76723</v>
      </c>
      <c r="R111" s="37">
        <v>0</v>
      </c>
      <c r="S111" s="37">
        <v>13101.773108576461</v>
      </c>
      <c r="T111" s="37">
        <v>26082.226891423539</v>
      </c>
      <c r="U111" s="38">
        <v>39184.21129984664</v>
      </c>
      <c r="V111" s="39">
        <v>195999.97852984664</v>
      </c>
      <c r="W111" s="35">
        <v>2420002.2271088469</v>
      </c>
      <c r="X111" s="35">
        <v>24565.824578576721</v>
      </c>
      <c r="Y111" s="34">
        <v>2395436.4025302702</v>
      </c>
      <c r="Z111" s="145">
        <v>6385.6662271016348</v>
      </c>
      <c r="AA111" s="35">
        <v>65030.394715406692</v>
      </c>
      <c r="AB111" s="35">
        <v>226170.30843807009</v>
      </c>
      <c r="AC111" s="35">
        <v>230646.71999999997</v>
      </c>
      <c r="AD111" s="35">
        <v>12568.337389633234</v>
      </c>
      <c r="AE111" s="35">
        <v>9579.9699999999993</v>
      </c>
      <c r="AF111" s="35">
        <v>550381.39677021164</v>
      </c>
      <c r="AG111" s="137">
        <v>1001963</v>
      </c>
      <c r="AH111" s="35">
        <v>1096281.8400000001</v>
      </c>
      <c r="AI111" s="35">
        <v>875480</v>
      </c>
      <c r="AJ111" s="35">
        <v>875480</v>
      </c>
      <c r="AK111" s="35">
        <v>0</v>
      </c>
      <c r="AL111" s="35">
        <v>126483</v>
      </c>
      <c r="AM111" s="35">
        <v>220801.84</v>
      </c>
      <c r="AN111" s="35">
        <v>94318.84</v>
      </c>
      <c r="AO111" s="35">
        <v>2224002.2485790001</v>
      </c>
      <c r="AP111" s="35">
        <v>2129683.4085790003</v>
      </c>
      <c r="AQ111" s="35">
        <v>94318.839999999851</v>
      </c>
      <c r="AR111" s="35">
        <v>-2351826</v>
      </c>
      <c r="AS111" s="35">
        <v>0</v>
      </c>
    </row>
    <row r="112" spans="2:45" s="1" customFormat="1" ht="12.75" x14ac:dyDescent="0.2">
      <c r="B112" s="32" t="s">
        <v>1211</v>
      </c>
      <c r="C112" s="33" t="s">
        <v>817</v>
      </c>
      <c r="D112" s="32" t="s">
        <v>818</v>
      </c>
      <c r="E112" s="32" t="s">
        <v>12</v>
      </c>
      <c r="F112" s="32" t="s">
        <v>17</v>
      </c>
      <c r="G112" s="32" t="s">
        <v>20</v>
      </c>
      <c r="H112" s="32" t="s">
        <v>30</v>
      </c>
      <c r="I112" s="32" t="s">
        <v>10</v>
      </c>
      <c r="J112" s="32" t="s">
        <v>13</v>
      </c>
      <c r="K112" s="32" t="s">
        <v>819</v>
      </c>
      <c r="L112" s="34">
        <v>6238</v>
      </c>
      <c r="M112" s="151">
        <v>279366.04889400001</v>
      </c>
      <c r="N112" s="35">
        <v>-533153.31999999995</v>
      </c>
      <c r="O112" s="35">
        <v>427595.44751446339</v>
      </c>
      <c r="P112" s="31">
        <v>-329990.66621659993</v>
      </c>
      <c r="Q112" s="36">
        <v>11857.613017</v>
      </c>
      <c r="R112" s="37">
        <v>329990.66621659993</v>
      </c>
      <c r="S112" s="37">
        <v>1715.7826171435161</v>
      </c>
      <c r="T112" s="37">
        <v>333153.39669688587</v>
      </c>
      <c r="U112" s="38">
        <v>664863.43078949512</v>
      </c>
      <c r="V112" s="39">
        <v>676721.04380649514</v>
      </c>
      <c r="W112" s="35">
        <v>676721.04380649514</v>
      </c>
      <c r="X112" s="35">
        <v>420456.23669460684</v>
      </c>
      <c r="Y112" s="34">
        <v>256264.80711188831</v>
      </c>
      <c r="Z112" s="145">
        <v>0</v>
      </c>
      <c r="AA112" s="35">
        <v>7178.0395278606338</v>
      </c>
      <c r="AB112" s="35">
        <v>35807.500692681257</v>
      </c>
      <c r="AC112" s="35">
        <v>115972.47</v>
      </c>
      <c r="AD112" s="35">
        <v>1341.5</v>
      </c>
      <c r="AE112" s="35">
        <v>0</v>
      </c>
      <c r="AF112" s="35">
        <v>160299.51022054191</v>
      </c>
      <c r="AG112" s="137">
        <v>74701</v>
      </c>
      <c r="AH112" s="35">
        <v>102637.6048894</v>
      </c>
      <c r="AI112" s="35">
        <v>0</v>
      </c>
      <c r="AJ112" s="35">
        <v>27936.604889400001</v>
      </c>
      <c r="AK112" s="35">
        <v>27936.604889400001</v>
      </c>
      <c r="AL112" s="35">
        <v>74701</v>
      </c>
      <c r="AM112" s="35">
        <v>74701</v>
      </c>
      <c r="AN112" s="35">
        <v>0</v>
      </c>
      <c r="AO112" s="35">
        <v>-329990.66621659993</v>
      </c>
      <c r="AP112" s="35">
        <v>-357927.27110599994</v>
      </c>
      <c r="AQ112" s="35">
        <v>27936.604889400012</v>
      </c>
      <c r="AR112" s="35">
        <v>-533153.31999999995</v>
      </c>
      <c r="AS112" s="35">
        <v>0</v>
      </c>
    </row>
    <row r="113" spans="2:45" s="1" customFormat="1" ht="12.75" x14ac:dyDescent="0.2">
      <c r="B113" s="32" t="s">
        <v>1211</v>
      </c>
      <c r="C113" s="33" t="s">
        <v>463</v>
      </c>
      <c r="D113" s="32" t="s">
        <v>464</v>
      </c>
      <c r="E113" s="32" t="s">
        <v>12</v>
      </c>
      <c r="F113" s="32" t="s">
        <v>17</v>
      </c>
      <c r="G113" s="32" t="s">
        <v>20</v>
      </c>
      <c r="H113" s="32" t="s">
        <v>30</v>
      </c>
      <c r="I113" s="32" t="s">
        <v>10</v>
      </c>
      <c r="J113" s="32" t="s">
        <v>11</v>
      </c>
      <c r="K113" s="32" t="s">
        <v>465</v>
      </c>
      <c r="L113" s="34">
        <v>3797</v>
      </c>
      <c r="M113" s="151">
        <v>101650.07769800001</v>
      </c>
      <c r="N113" s="35">
        <v>-136371</v>
      </c>
      <c r="O113" s="35">
        <v>117148.78285662641</v>
      </c>
      <c r="P113" s="31">
        <v>6671.5154678000108</v>
      </c>
      <c r="Q113" s="36">
        <v>8617.4812700000002</v>
      </c>
      <c r="R113" s="37">
        <v>0</v>
      </c>
      <c r="S113" s="37">
        <v>2755.216981715344</v>
      </c>
      <c r="T113" s="37">
        <v>91392.419099026389</v>
      </c>
      <c r="U113" s="38">
        <v>94148.143772173586</v>
      </c>
      <c r="V113" s="39">
        <v>102765.62504217359</v>
      </c>
      <c r="W113" s="35">
        <v>109437.1405099736</v>
      </c>
      <c r="X113" s="35">
        <v>109436.63281854175</v>
      </c>
      <c r="Y113" s="34">
        <v>0.50769143184879795</v>
      </c>
      <c r="Z113" s="145">
        <v>1307.2421574989201</v>
      </c>
      <c r="AA113" s="35">
        <v>12695.898681280643</v>
      </c>
      <c r="AB113" s="35">
        <v>11811.622297409323</v>
      </c>
      <c r="AC113" s="35">
        <v>50744.480000000003</v>
      </c>
      <c r="AD113" s="35">
        <v>75.5</v>
      </c>
      <c r="AE113" s="35">
        <v>74.83</v>
      </c>
      <c r="AF113" s="35">
        <v>76709.57313618889</v>
      </c>
      <c r="AG113" s="137">
        <v>37992</v>
      </c>
      <c r="AH113" s="35">
        <v>52653.437769800003</v>
      </c>
      <c r="AI113" s="35">
        <v>0</v>
      </c>
      <c r="AJ113" s="35">
        <v>10165.007769800002</v>
      </c>
      <c r="AK113" s="35">
        <v>10165.007769800002</v>
      </c>
      <c r="AL113" s="35">
        <v>37992</v>
      </c>
      <c r="AM113" s="35">
        <v>42488.43</v>
      </c>
      <c r="AN113" s="35">
        <v>4496.43</v>
      </c>
      <c r="AO113" s="35">
        <v>6671.5154678000108</v>
      </c>
      <c r="AP113" s="35">
        <v>-7989.9223019999918</v>
      </c>
      <c r="AQ113" s="35">
        <v>14661.437769800003</v>
      </c>
      <c r="AR113" s="35">
        <v>-136371</v>
      </c>
      <c r="AS113" s="35">
        <v>0</v>
      </c>
    </row>
    <row r="114" spans="2:45" s="1" customFormat="1" ht="12.75" x14ac:dyDescent="0.2">
      <c r="B114" s="32" t="s">
        <v>1211</v>
      </c>
      <c r="C114" s="33" t="s">
        <v>352</v>
      </c>
      <c r="D114" s="32" t="s">
        <v>353</v>
      </c>
      <c r="E114" s="32" t="s">
        <v>12</v>
      </c>
      <c r="F114" s="32" t="s">
        <v>17</v>
      </c>
      <c r="G114" s="32" t="s">
        <v>20</v>
      </c>
      <c r="H114" s="32" t="s">
        <v>30</v>
      </c>
      <c r="I114" s="32" t="s">
        <v>10</v>
      </c>
      <c r="J114" s="32" t="s">
        <v>15</v>
      </c>
      <c r="K114" s="32" t="s">
        <v>354</v>
      </c>
      <c r="L114" s="34">
        <v>14763</v>
      </c>
      <c r="M114" s="151">
        <v>739540.99442</v>
      </c>
      <c r="N114" s="35">
        <v>12585</v>
      </c>
      <c r="O114" s="35">
        <v>0</v>
      </c>
      <c r="P114" s="31">
        <v>1277451.9944199999</v>
      </c>
      <c r="Q114" s="36">
        <v>14032.953143999999</v>
      </c>
      <c r="R114" s="37">
        <v>0</v>
      </c>
      <c r="S114" s="37">
        <v>11404.525422861523</v>
      </c>
      <c r="T114" s="37">
        <v>18121.474577138477</v>
      </c>
      <c r="U114" s="38">
        <v>29526.159219050423</v>
      </c>
      <c r="V114" s="39">
        <v>43559.112363050423</v>
      </c>
      <c r="W114" s="35">
        <v>1321011.1067830503</v>
      </c>
      <c r="X114" s="35">
        <v>21383.485167861683</v>
      </c>
      <c r="Y114" s="34">
        <v>1299627.6216151887</v>
      </c>
      <c r="Z114" s="145">
        <v>0</v>
      </c>
      <c r="AA114" s="35">
        <v>61276.494058988108</v>
      </c>
      <c r="AB114" s="35">
        <v>76228.734108116943</v>
      </c>
      <c r="AC114" s="35">
        <v>229237.45</v>
      </c>
      <c r="AD114" s="35">
        <v>3557.6225775999997</v>
      </c>
      <c r="AE114" s="35">
        <v>1214.43</v>
      </c>
      <c r="AF114" s="35">
        <v>371514.73074470507</v>
      </c>
      <c r="AG114" s="137">
        <v>566748</v>
      </c>
      <c r="AH114" s="35">
        <v>566748</v>
      </c>
      <c r="AI114" s="35">
        <v>0</v>
      </c>
      <c r="AJ114" s="35">
        <v>0</v>
      </c>
      <c r="AK114" s="35">
        <v>0</v>
      </c>
      <c r="AL114" s="35">
        <v>566748</v>
      </c>
      <c r="AM114" s="35">
        <v>566748</v>
      </c>
      <c r="AN114" s="35">
        <v>0</v>
      </c>
      <c r="AO114" s="35">
        <v>1277451.9944199999</v>
      </c>
      <c r="AP114" s="35">
        <v>1277451.9944199999</v>
      </c>
      <c r="AQ114" s="35">
        <v>0</v>
      </c>
      <c r="AR114" s="35">
        <v>12585</v>
      </c>
      <c r="AS114" s="35">
        <v>0</v>
      </c>
    </row>
    <row r="115" spans="2:45" s="1" customFormat="1" ht="12.75" x14ac:dyDescent="0.2">
      <c r="B115" s="32" t="s">
        <v>1211</v>
      </c>
      <c r="C115" s="33" t="s">
        <v>94</v>
      </c>
      <c r="D115" s="32" t="s">
        <v>95</v>
      </c>
      <c r="E115" s="32" t="s">
        <v>12</v>
      </c>
      <c r="F115" s="32" t="s">
        <v>17</v>
      </c>
      <c r="G115" s="32" t="s">
        <v>20</v>
      </c>
      <c r="H115" s="32" t="s">
        <v>30</v>
      </c>
      <c r="I115" s="32" t="s">
        <v>10</v>
      </c>
      <c r="J115" s="32" t="s">
        <v>11</v>
      </c>
      <c r="K115" s="32" t="s">
        <v>96</v>
      </c>
      <c r="L115" s="34">
        <v>3309</v>
      </c>
      <c r="M115" s="151">
        <v>190169.05155099998</v>
      </c>
      <c r="N115" s="35">
        <v>98871</v>
      </c>
      <c r="O115" s="35">
        <v>0</v>
      </c>
      <c r="P115" s="31">
        <v>373207.05155099998</v>
      </c>
      <c r="Q115" s="36">
        <v>3681.4814280000001</v>
      </c>
      <c r="R115" s="37">
        <v>0</v>
      </c>
      <c r="S115" s="37">
        <v>4206.6289120016154</v>
      </c>
      <c r="T115" s="37">
        <v>2411.3710879983846</v>
      </c>
      <c r="U115" s="38">
        <v>6618.035687586389</v>
      </c>
      <c r="V115" s="39">
        <v>10299.51711558639</v>
      </c>
      <c r="W115" s="35">
        <v>383506.56866658636</v>
      </c>
      <c r="X115" s="35">
        <v>7887.4292100015446</v>
      </c>
      <c r="Y115" s="34">
        <v>375619.13945658482</v>
      </c>
      <c r="Z115" s="145">
        <v>77259.878137223335</v>
      </c>
      <c r="AA115" s="35">
        <v>51450.970576913154</v>
      </c>
      <c r="AB115" s="35">
        <v>60276.651504037829</v>
      </c>
      <c r="AC115" s="35">
        <v>41604.35</v>
      </c>
      <c r="AD115" s="35">
        <v>6082.8705119680717</v>
      </c>
      <c r="AE115" s="35">
        <v>40246.42</v>
      </c>
      <c r="AF115" s="35">
        <v>276921.14073014236</v>
      </c>
      <c r="AG115" s="137">
        <v>94107</v>
      </c>
      <c r="AH115" s="35">
        <v>94107</v>
      </c>
      <c r="AI115" s="35">
        <v>0</v>
      </c>
      <c r="AJ115" s="35">
        <v>0</v>
      </c>
      <c r="AK115" s="35">
        <v>0</v>
      </c>
      <c r="AL115" s="35">
        <v>94107</v>
      </c>
      <c r="AM115" s="35">
        <v>94107</v>
      </c>
      <c r="AN115" s="35">
        <v>0</v>
      </c>
      <c r="AO115" s="35">
        <v>373207.05155099998</v>
      </c>
      <c r="AP115" s="35">
        <v>373207.05155099998</v>
      </c>
      <c r="AQ115" s="35">
        <v>0</v>
      </c>
      <c r="AR115" s="35">
        <v>98871</v>
      </c>
      <c r="AS115" s="35">
        <v>0</v>
      </c>
    </row>
    <row r="116" spans="2:45" s="1" customFormat="1" ht="12.75" x14ac:dyDescent="0.2">
      <c r="B116" s="32" t="s">
        <v>1211</v>
      </c>
      <c r="C116" s="33" t="s">
        <v>219</v>
      </c>
      <c r="D116" s="32" t="s">
        <v>220</v>
      </c>
      <c r="E116" s="32" t="s">
        <v>12</v>
      </c>
      <c r="F116" s="32" t="s">
        <v>17</v>
      </c>
      <c r="G116" s="32" t="s">
        <v>20</v>
      </c>
      <c r="H116" s="32" t="s">
        <v>30</v>
      </c>
      <c r="I116" s="32" t="s">
        <v>10</v>
      </c>
      <c r="J116" s="32" t="s">
        <v>15</v>
      </c>
      <c r="K116" s="32" t="s">
        <v>221</v>
      </c>
      <c r="L116" s="34">
        <v>13839</v>
      </c>
      <c r="M116" s="151">
        <v>780832.5311149999</v>
      </c>
      <c r="N116" s="35">
        <v>-1825463</v>
      </c>
      <c r="O116" s="35">
        <v>1391139.1125119883</v>
      </c>
      <c r="P116" s="31">
        <v>-810581.68577350012</v>
      </c>
      <c r="Q116" s="36">
        <v>43206.418729999998</v>
      </c>
      <c r="R116" s="37">
        <v>810581.68577350012</v>
      </c>
      <c r="S116" s="37">
        <v>9412.5891977178999</v>
      </c>
      <c r="T116" s="37">
        <v>1096490.1716321995</v>
      </c>
      <c r="U116" s="38">
        <v>1916494.7812519895</v>
      </c>
      <c r="V116" s="39">
        <v>1959701.1999819896</v>
      </c>
      <c r="W116" s="35">
        <v>1959701.1999819896</v>
      </c>
      <c r="X116" s="35">
        <v>1373817.3140757063</v>
      </c>
      <c r="Y116" s="34">
        <v>585883.88590628328</v>
      </c>
      <c r="Z116" s="145">
        <v>0</v>
      </c>
      <c r="AA116" s="35">
        <v>44851.754458893512</v>
      </c>
      <c r="AB116" s="35">
        <v>95250.727488443314</v>
      </c>
      <c r="AC116" s="35">
        <v>210106.63</v>
      </c>
      <c r="AD116" s="35">
        <v>8381.25892302375</v>
      </c>
      <c r="AE116" s="35">
        <v>815.63</v>
      </c>
      <c r="AF116" s="35">
        <v>359406.00087036059</v>
      </c>
      <c r="AG116" s="137">
        <v>18311</v>
      </c>
      <c r="AH116" s="35">
        <v>234048.78311149997</v>
      </c>
      <c r="AI116" s="35">
        <v>0</v>
      </c>
      <c r="AJ116" s="35">
        <v>78083.253111499987</v>
      </c>
      <c r="AK116" s="35">
        <v>78083.253111499987</v>
      </c>
      <c r="AL116" s="35">
        <v>18311</v>
      </c>
      <c r="AM116" s="35">
        <v>155965.53</v>
      </c>
      <c r="AN116" s="35">
        <v>137654.53</v>
      </c>
      <c r="AO116" s="35">
        <v>-810581.68577350012</v>
      </c>
      <c r="AP116" s="35">
        <v>-1026319.4688850001</v>
      </c>
      <c r="AQ116" s="35">
        <v>215737.78311149997</v>
      </c>
      <c r="AR116" s="35">
        <v>-1825463</v>
      </c>
      <c r="AS116" s="35">
        <v>0</v>
      </c>
    </row>
    <row r="117" spans="2:45" s="1" customFormat="1" ht="12.75" x14ac:dyDescent="0.2">
      <c r="B117" s="32" t="s">
        <v>1211</v>
      </c>
      <c r="C117" s="33" t="s">
        <v>454</v>
      </c>
      <c r="D117" s="32" t="s">
        <v>455</v>
      </c>
      <c r="E117" s="32" t="s">
        <v>12</v>
      </c>
      <c r="F117" s="32" t="s">
        <v>17</v>
      </c>
      <c r="G117" s="32" t="s">
        <v>20</v>
      </c>
      <c r="H117" s="32" t="s">
        <v>30</v>
      </c>
      <c r="I117" s="32" t="s">
        <v>10</v>
      </c>
      <c r="J117" s="32" t="s">
        <v>11</v>
      </c>
      <c r="K117" s="32" t="s">
        <v>456</v>
      </c>
      <c r="L117" s="34">
        <v>1187</v>
      </c>
      <c r="M117" s="151">
        <v>35136.998931000002</v>
      </c>
      <c r="N117" s="35">
        <v>-12505</v>
      </c>
      <c r="O117" s="35">
        <v>8991.3001069000002</v>
      </c>
      <c r="P117" s="31">
        <v>39428.228824100006</v>
      </c>
      <c r="Q117" s="36">
        <v>1243.550465</v>
      </c>
      <c r="R117" s="37">
        <v>0</v>
      </c>
      <c r="S117" s="37">
        <v>1373.8249622862418</v>
      </c>
      <c r="T117" s="37">
        <v>1000.1750377137582</v>
      </c>
      <c r="U117" s="38">
        <v>2374.0128018026726</v>
      </c>
      <c r="V117" s="39">
        <v>3617.5632668026728</v>
      </c>
      <c r="W117" s="35">
        <v>43045.79209090268</v>
      </c>
      <c r="X117" s="35">
        <v>2575.9218042862412</v>
      </c>
      <c r="Y117" s="34">
        <v>40469.870286616439</v>
      </c>
      <c r="Z117" s="145">
        <v>0</v>
      </c>
      <c r="AA117" s="35">
        <v>3236.0996175488726</v>
      </c>
      <c r="AB117" s="35">
        <v>9491.0946034688986</v>
      </c>
      <c r="AC117" s="35">
        <v>18148.46</v>
      </c>
      <c r="AD117" s="35">
        <v>1328.5378480500001</v>
      </c>
      <c r="AE117" s="35">
        <v>3526.65</v>
      </c>
      <c r="AF117" s="35">
        <v>35730.842069067774</v>
      </c>
      <c r="AG117" s="137">
        <v>6842</v>
      </c>
      <c r="AH117" s="35">
        <v>16796.2298931</v>
      </c>
      <c r="AI117" s="35">
        <v>0</v>
      </c>
      <c r="AJ117" s="35">
        <v>3513.6998931000003</v>
      </c>
      <c r="AK117" s="35">
        <v>3513.6998931000003</v>
      </c>
      <c r="AL117" s="35">
        <v>6842</v>
      </c>
      <c r="AM117" s="35">
        <v>13282.529999999999</v>
      </c>
      <c r="AN117" s="35">
        <v>6440.5299999999988</v>
      </c>
      <c r="AO117" s="35">
        <v>39428.228824100006</v>
      </c>
      <c r="AP117" s="35">
        <v>29473.998931000009</v>
      </c>
      <c r="AQ117" s="35">
        <v>9954.2298930999968</v>
      </c>
      <c r="AR117" s="35">
        <v>-12505</v>
      </c>
      <c r="AS117" s="35">
        <v>0</v>
      </c>
    </row>
    <row r="118" spans="2:45" s="1" customFormat="1" ht="12.75" x14ac:dyDescent="0.2">
      <c r="B118" s="32" t="s">
        <v>1211</v>
      </c>
      <c r="C118" s="33" t="s">
        <v>1177</v>
      </c>
      <c r="D118" s="32" t="s">
        <v>1178</v>
      </c>
      <c r="E118" s="32" t="s">
        <v>12</v>
      </c>
      <c r="F118" s="32" t="s">
        <v>17</v>
      </c>
      <c r="G118" s="32" t="s">
        <v>20</v>
      </c>
      <c r="H118" s="32" t="s">
        <v>30</v>
      </c>
      <c r="I118" s="32" t="s">
        <v>10</v>
      </c>
      <c r="J118" s="32" t="s">
        <v>11</v>
      </c>
      <c r="K118" s="32" t="s">
        <v>1179</v>
      </c>
      <c r="L118" s="34">
        <v>1101</v>
      </c>
      <c r="M118" s="151">
        <v>31531.145310999997</v>
      </c>
      <c r="N118" s="35">
        <v>-5757</v>
      </c>
      <c r="O118" s="35">
        <v>0</v>
      </c>
      <c r="P118" s="31">
        <v>41247.449842100003</v>
      </c>
      <c r="Q118" s="36">
        <v>1875.1148129999999</v>
      </c>
      <c r="R118" s="37">
        <v>0</v>
      </c>
      <c r="S118" s="37">
        <v>755.09320342886144</v>
      </c>
      <c r="T118" s="37">
        <v>1446.9067965711386</v>
      </c>
      <c r="U118" s="38">
        <v>2202.0118742921168</v>
      </c>
      <c r="V118" s="39">
        <v>4077.1266872921169</v>
      </c>
      <c r="W118" s="35">
        <v>45324.576529392121</v>
      </c>
      <c r="X118" s="35">
        <v>1415.7997564288598</v>
      </c>
      <c r="Y118" s="34">
        <v>43908.776772963261</v>
      </c>
      <c r="Z118" s="145">
        <v>0</v>
      </c>
      <c r="AA118" s="35">
        <v>6539.5917548457292</v>
      </c>
      <c r="AB118" s="35">
        <v>7647.6052294426927</v>
      </c>
      <c r="AC118" s="35">
        <v>14189.01</v>
      </c>
      <c r="AD118" s="35">
        <v>419.54814727500002</v>
      </c>
      <c r="AE118" s="35">
        <v>0</v>
      </c>
      <c r="AF118" s="35">
        <v>28795.755131563423</v>
      </c>
      <c r="AG118" s="137">
        <v>10546</v>
      </c>
      <c r="AH118" s="35">
        <v>15473.304531099999</v>
      </c>
      <c r="AI118" s="35">
        <v>0</v>
      </c>
      <c r="AJ118" s="35">
        <v>3153.1145311</v>
      </c>
      <c r="AK118" s="35">
        <v>3153.1145311</v>
      </c>
      <c r="AL118" s="35">
        <v>10546</v>
      </c>
      <c r="AM118" s="35">
        <v>12320.189999999999</v>
      </c>
      <c r="AN118" s="35">
        <v>1774.1899999999987</v>
      </c>
      <c r="AO118" s="35">
        <v>41247.449842100003</v>
      </c>
      <c r="AP118" s="35">
        <v>36320.145311</v>
      </c>
      <c r="AQ118" s="35">
        <v>4927.3045311000024</v>
      </c>
      <c r="AR118" s="35">
        <v>-5757</v>
      </c>
      <c r="AS118" s="35">
        <v>0</v>
      </c>
    </row>
    <row r="119" spans="2:45" s="1" customFormat="1" ht="12.75" x14ac:dyDescent="0.2">
      <c r="B119" s="32" t="s">
        <v>1211</v>
      </c>
      <c r="C119" s="33" t="s">
        <v>1079</v>
      </c>
      <c r="D119" s="32" t="s">
        <v>1080</v>
      </c>
      <c r="E119" s="32" t="s">
        <v>12</v>
      </c>
      <c r="F119" s="32" t="s">
        <v>17</v>
      </c>
      <c r="G119" s="32" t="s">
        <v>20</v>
      </c>
      <c r="H119" s="32" t="s">
        <v>30</v>
      </c>
      <c r="I119" s="32" t="s">
        <v>10</v>
      </c>
      <c r="J119" s="32" t="s">
        <v>11</v>
      </c>
      <c r="K119" s="32" t="s">
        <v>1081</v>
      </c>
      <c r="L119" s="34">
        <v>4271</v>
      </c>
      <c r="M119" s="151">
        <v>142014.83244999999</v>
      </c>
      <c r="N119" s="35">
        <v>-53362</v>
      </c>
      <c r="O119" s="35">
        <v>0</v>
      </c>
      <c r="P119" s="31">
        <v>141347.80569499999</v>
      </c>
      <c r="Q119" s="36">
        <v>11419.884752</v>
      </c>
      <c r="R119" s="37">
        <v>0</v>
      </c>
      <c r="S119" s="37">
        <v>3184.0945840012228</v>
      </c>
      <c r="T119" s="37">
        <v>5357.9054159987772</v>
      </c>
      <c r="U119" s="38">
        <v>8542.0460627626071</v>
      </c>
      <c r="V119" s="39">
        <v>19961.930814762607</v>
      </c>
      <c r="W119" s="35">
        <v>161309.73650976259</v>
      </c>
      <c r="X119" s="35">
        <v>5970.1773450012261</v>
      </c>
      <c r="Y119" s="34">
        <v>155339.55916476136</v>
      </c>
      <c r="Z119" s="145">
        <v>0</v>
      </c>
      <c r="AA119" s="35">
        <v>5530.6380989220816</v>
      </c>
      <c r="AB119" s="35">
        <v>18594.078654037217</v>
      </c>
      <c r="AC119" s="35">
        <v>61712.790000000008</v>
      </c>
      <c r="AD119" s="35">
        <v>3408.7128673499997</v>
      </c>
      <c r="AE119" s="35">
        <v>224.75</v>
      </c>
      <c r="AF119" s="35">
        <v>89470.969620309304</v>
      </c>
      <c r="AG119" s="137">
        <v>26469</v>
      </c>
      <c r="AH119" s="35">
        <v>61993.973245000001</v>
      </c>
      <c r="AI119" s="35">
        <v>0</v>
      </c>
      <c r="AJ119" s="35">
        <v>14201.483244999999</v>
      </c>
      <c r="AK119" s="35">
        <v>14201.483244999999</v>
      </c>
      <c r="AL119" s="35">
        <v>26469</v>
      </c>
      <c r="AM119" s="35">
        <v>47792.49</v>
      </c>
      <c r="AN119" s="35">
        <v>21323.489999999998</v>
      </c>
      <c r="AO119" s="35">
        <v>141347.80569499999</v>
      </c>
      <c r="AP119" s="35">
        <v>105822.83244999999</v>
      </c>
      <c r="AQ119" s="35">
        <v>35524.973245000001</v>
      </c>
      <c r="AR119" s="35">
        <v>-53362</v>
      </c>
      <c r="AS119" s="35">
        <v>0</v>
      </c>
    </row>
    <row r="120" spans="2:45" s="1" customFormat="1" ht="12.75" x14ac:dyDescent="0.2">
      <c r="B120" s="32" t="s">
        <v>1211</v>
      </c>
      <c r="C120" s="33" t="s">
        <v>676</v>
      </c>
      <c r="D120" s="32" t="s">
        <v>677</v>
      </c>
      <c r="E120" s="32" t="s">
        <v>12</v>
      </c>
      <c r="F120" s="32" t="s">
        <v>17</v>
      </c>
      <c r="G120" s="32" t="s">
        <v>20</v>
      </c>
      <c r="H120" s="32" t="s">
        <v>30</v>
      </c>
      <c r="I120" s="32" t="s">
        <v>10</v>
      </c>
      <c r="J120" s="32" t="s">
        <v>11</v>
      </c>
      <c r="K120" s="32" t="s">
        <v>678</v>
      </c>
      <c r="L120" s="34">
        <v>1111</v>
      </c>
      <c r="M120" s="151">
        <v>50851.135620000001</v>
      </c>
      <c r="N120" s="35">
        <v>727129</v>
      </c>
      <c r="O120" s="35">
        <v>0</v>
      </c>
      <c r="P120" s="31">
        <v>788264.13561999996</v>
      </c>
      <c r="Q120" s="36">
        <v>3754.458122</v>
      </c>
      <c r="R120" s="37">
        <v>0</v>
      </c>
      <c r="S120" s="37">
        <v>444.63609828588505</v>
      </c>
      <c r="T120" s="37">
        <v>1777.3639017141149</v>
      </c>
      <c r="U120" s="38">
        <v>2222.0119821421813</v>
      </c>
      <c r="V120" s="39">
        <v>5976.4701041421813</v>
      </c>
      <c r="W120" s="35">
        <v>794240.60572414217</v>
      </c>
      <c r="X120" s="35">
        <v>833.69268428592477</v>
      </c>
      <c r="Y120" s="34">
        <v>793406.91303985624</v>
      </c>
      <c r="Z120" s="145">
        <v>0</v>
      </c>
      <c r="AA120" s="35">
        <v>8295.1391193815725</v>
      </c>
      <c r="AB120" s="35">
        <v>5704.4465230492842</v>
      </c>
      <c r="AC120" s="35">
        <v>18009.12</v>
      </c>
      <c r="AD120" s="35">
        <v>137.5</v>
      </c>
      <c r="AE120" s="35">
        <v>0</v>
      </c>
      <c r="AF120" s="35">
        <v>32146.205642430854</v>
      </c>
      <c r="AG120" s="137">
        <v>28583</v>
      </c>
      <c r="AH120" s="35">
        <v>28583</v>
      </c>
      <c r="AI120" s="35">
        <v>0</v>
      </c>
      <c r="AJ120" s="35">
        <v>0</v>
      </c>
      <c r="AK120" s="35">
        <v>0</v>
      </c>
      <c r="AL120" s="35">
        <v>28583</v>
      </c>
      <c r="AM120" s="35">
        <v>28583</v>
      </c>
      <c r="AN120" s="35">
        <v>0</v>
      </c>
      <c r="AO120" s="35">
        <v>788264.13561999996</v>
      </c>
      <c r="AP120" s="35">
        <v>788264.13561999996</v>
      </c>
      <c r="AQ120" s="35">
        <v>0</v>
      </c>
      <c r="AR120" s="35">
        <v>727129</v>
      </c>
      <c r="AS120" s="35">
        <v>0</v>
      </c>
    </row>
    <row r="121" spans="2:45" s="1" customFormat="1" ht="12.75" x14ac:dyDescent="0.2">
      <c r="B121" s="32" t="s">
        <v>1211</v>
      </c>
      <c r="C121" s="33" t="s">
        <v>283</v>
      </c>
      <c r="D121" s="32" t="s">
        <v>284</v>
      </c>
      <c r="E121" s="32" t="s">
        <v>12</v>
      </c>
      <c r="F121" s="32" t="s">
        <v>17</v>
      </c>
      <c r="G121" s="32" t="s">
        <v>20</v>
      </c>
      <c r="H121" s="32" t="s">
        <v>30</v>
      </c>
      <c r="I121" s="32" t="s">
        <v>10</v>
      </c>
      <c r="J121" s="32" t="s">
        <v>15</v>
      </c>
      <c r="K121" s="32" t="s">
        <v>285</v>
      </c>
      <c r="L121" s="34">
        <v>19339</v>
      </c>
      <c r="M121" s="151">
        <v>1022782.6044600001</v>
      </c>
      <c r="N121" s="35">
        <v>-763190</v>
      </c>
      <c r="O121" s="35">
        <v>151052.03875732003</v>
      </c>
      <c r="P121" s="31">
        <v>573225.86490600009</v>
      </c>
      <c r="Q121" s="36">
        <v>32963.309373999997</v>
      </c>
      <c r="R121" s="37">
        <v>0</v>
      </c>
      <c r="S121" s="37">
        <v>15371.329760005903</v>
      </c>
      <c r="T121" s="37">
        <v>23306.670239994099</v>
      </c>
      <c r="U121" s="38">
        <v>38678.20857124</v>
      </c>
      <c r="V121" s="39">
        <v>71641.51794523999</v>
      </c>
      <c r="W121" s="35">
        <v>644867.38285124011</v>
      </c>
      <c r="X121" s="35">
        <v>28821.24330000591</v>
      </c>
      <c r="Y121" s="34">
        <v>616046.1395512342</v>
      </c>
      <c r="Z121" s="145">
        <v>37555.667395910095</v>
      </c>
      <c r="AA121" s="35">
        <v>7848.9245798194534</v>
      </c>
      <c r="AB121" s="35">
        <v>173232.64078317973</v>
      </c>
      <c r="AC121" s="35">
        <v>148886.09999999998</v>
      </c>
      <c r="AD121" s="35">
        <v>14684.525</v>
      </c>
      <c r="AE121" s="35">
        <v>37518</v>
      </c>
      <c r="AF121" s="35">
        <v>419725.85775890929</v>
      </c>
      <c r="AG121" s="137">
        <v>521562</v>
      </c>
      <c r="AH121" s="35">
        <v>623840.26044600003</v>
      </c>
      <c r="AI121" s="35">
        <v>0</v>
      </c>
      <c r="AJ121" s="35">
        <v>102278.26044600001</v>
      </c>
      <c r="AK121" s="35">
        <v>102278.26044600001</v>
      </c>
      <c r="AL121" s="35">
        <v>521562</v>
      </c>
      <c r="AM121" s="35">
        <v>521562</v>
      </c>
      <c r="AN121" s="35">
        <v>0</v>
      </c>
      <c r="AO121" s="35">
        <v>573225.86490600009</v>
      </c>
      <c r="AP121" s="35">
        <v>470947.60446000006</v>
      </c>
      <c r="AQ121" s="35">
        <v>102278.26044600003</v>
      </c>
      <c r="AR121" s="35">
        <v>-763190</v>
      </c>
      <c r="AS121" s="35">
        <v>0</v>
      </c>
    </row>
    <row r="122" spans="2:45" s="1" customFormat="1" ht="12.75" x14ac:dyDescent="0.2">
      <c r="B122" s="32" t="s">
        <v>1211</v>
      </c>
      <c r="C122" s="33" t="s">
        <v>550</v>
      </c>
      <c r="D122" s="32" t="s">
        <v>551</v>
      </c>
      <c r="E122" s="32" t="s">
        <v>12</v>
      </c>
      <c r="F122" s="32" t="s">
        <v>17</v>
      </c>
      <c r="G122" s="32" t="s">
        <v>20</v>
      </c>
      <c r="H122" s="32" t="s">
        <v>30</v>
      </c>
      <c r="I122" s="32" t="s">
        <v>10</v>
      </c>
      <c r="J122" s="32" t="s">
        <v>13</v>
      </c>
      <c r="K122" s="32" t="s">
        <v>552</v>
      </c>
      <c r="L122" s="34">
        <v>9606</v>
      </c>
      <c r="M122" s="151">
        <v>683494.76951800007</v>
      </c>
      <c r="N122" s="35">
        <v>-380390</v>
      </c>
      <c r="O122" s="35">
        <v>312040.5230482</v>
      </c>
      <c r="P122" s="31">
        <v>141068.0044698001</v>
      </c>
      <c r="Q122" s="36">
        <v>7671.2863589999997</v>
      </c>
      <c r="R122" s="37">
        <v>0</v>
      </c>
      <c r="S122" s="37">
        <v>8765.5623474319382</v>
      </c>
      <c r="T122" s="37">
        <v>140693.17596667144</v>
      </c>
      <c r="U122" s="38">
        <v>149459.54427083273</v>
      </c>
      <c r="V122" s="39">
        <v>157130.83062983272</v>
      </c>
      <c r="W122" s="35">
        <v>298198.83509963285</v>
      </c>
      <c r="X122" s="35">
        <v>187406.5286748319</v>
      </c>
      <c r="Y122" s="34">
        <v>110792.30642480095</v>
      </c>
      <c r="Z122" s="145">
        <v>2850.6112479976264</v>
      </c>
      <c r="AA122" s="35">
        <v>37394.617195214065</v>
      </c>
      <c r="AB122" s="35">
        <v>109636.29738370035</v>
      </c>
      <c r="AC122" s="35">
        <v>116840.78</v>
      </c>
      <c r="AD122" s="35">
        <v>7531.2150000000001</v>
      </c>
      <c r="AE122" s="35">
        <v>37331.96</v>
      </c>
      <c r="AF122" s="35">
        <v>311585.4808269121</v>
      </c>
      <c r="AG122" s="137">
        <v>0</v>
      </c>
      <c r="AH122" s="35">
        <v>173948.23495180003</v>
      </c>
      <c r="AI122" s="35">
        <v>0</v>
      </c>
      <c r="AJ122" s="35">
        <v>68349.47695180001</v>
      </c>
      <c r="AK122" s="35">
        <v>68349.47695180001</v>
      </c>
      <c r="AL122" s="35">
        <v>0</v>
      </c>
      <c r="AM122" s="35">
        <v>105598.758</v>
      </c>
      <c r="AN122" s="35">
        <v>105598.758</v>
      </c>
      <c r="AO122" s="35">
        <v>141068.0044698001</v>
      </c>
      <c r="AP122" s="35">
        <v>-32880.230481999926</v>
      </c>
      <c r="AQ122" s="35">
        <v>173948.23495180003</v>
      </c>
      <c r="AR122" s="35">
        <v>-380390</v>
      </c>
      <c r="AS122" s="35">
        <v>0</v>
      </c>
    </row>
    <row r="123" spans="2:45" s="1" customFormat="1" ht="12.75" x14ac:dyDescent="0.2">
      <c r="B123" s="32" t="s">
        <v>1211</v>
      </c>
      <c r="C123" s="33" t="s">
        <v>237</v>
      </c>
      <c r="D123" s="32" t="s">
        <v>238</v>
      </c>
      <c r="E123" s="32" t="s">
        <v>12</v>
      </c>
      <c r="F123" s="32" t="s">
        <v>17</v>
      </c>
      <c r="G123" s="32" t="s">
        <v>20</v>
      </c>
      <c r="H123" s="32" t="s">
        <v>30</v>
      </c>
      <c r="I123" s="32" t="s">
        <v>10</v>
      </c>
      <c r="J123" s="32" t="s">
        <v>13</v>
      </c>
      <c r="K123" s="32" t="s">
        <v>239</v>
      </c>
      <c r="L123" s="34">
        <v>6781</v>
      </c>
      <c r="M123" s="151">
        <v>377451.85094100004</v>
      </c>
      <c r="N123" s="35">
        <v>-133859.51999999999</v>
      </c>
      <c r="O123" s="35">
        <v>61142.802572838002</v>
      </c>
      <c r="P123" s="31">
        <v>323160.5160351001</v>
      </c>
      <c r="Q123" s="36">
        <v>20168.624433000001</v>
      </c>
      <c r="R123" s="37">
        <v>0</v>
      </c>
      <c r="S123" s="37">
        <v>3953.0531520015179</v>
      </c>
      <c r="T123" s="37">
        <v>9608.9468479984826</v>
      </c>
      <c r="U123" s="38">
        <v>13562.07313312883</v>
      </c>
      <c r="V123" s="39">
        <v>33730.697566128831</v>
      </c>
      <c r="W123" s="35">
        <v>356891.2136012289</v>
      </c>
      <c r="X123" s="35">
        <v>7411.9746600015205</v>
      </c>
      <c r="Y123" s="34">
        <v>349479.23894122738</v>
      </c>
      <c r="Z123" s="145">
        <v>0</v>
      </c>
      <c r="AA123" s="35">
        <v>11304.626587613169</v>
      </c>
      <c r="AB123" s="35">
        <v>28706.475884883363</v>
      </c>
      <c r="AC123" s="35">
        <v>102269.98999999999</v>
      </c>
      <c r="AD123" s="35">
        <v>2221.8357337000002</v>
      </c>
      <c r="AE123" s="35">
        <v>0</v>
      </c>
      <c r="AF123" s="35">
        <v>144502.92820619652</v>
      </c>
      <c r="AG123" s="137">
        <v>121460</v>
      </c>
      <c r="AH123" s="35">
        <v>159205.18509410002</v>
      </c>
      <c r="AI123" s="35">
        <v>0</v>
      </c>
      <c r="AJ123" s="35">
        <v>37745.185094100008</v>
      </c>
      <c r="AK123" s="35">
        <v>37745.185094100008</v>
      </c>
      <c r="AL123" s="35">
        <v>121460</v>
      </c>
      <c r="AM123" s="35">
        <v>121460</v>
      </c>
      <c r="AN123" s="35">
        <v>0</v>
      </c>
      <c r="AO123" s="35">
        <v>323160.5160351001</v>
      </c>
      <c r="AP123" s="35">
        <v>285415.33094100008</v>
      </c>
      <c r="AQ123" s="35">
        <v>37745.185094100016</v>
      </c>
      <c r="AR123" s="35">
        <v>-171113.12</v>
      </c>
      <c r="AS123" s="35">
        <v>37253.600000000006</v>
      </c>
    </row>
    <row r="124" spans="2:45" s="1" customFormat="1" ht="12.75" x14ac:dyDescent="0.2">
      <c r="B124" s="32" t="s">
        <v>1211</v>
      </c>
      <c r="C124" s="33" t="s">
        <v>168</v>
      </c>
      <c r="D124" s="32" t="s">
        <v>169</v>
      </c>
      <c r="E124" s="32" t="s">
        <v>12</v>
      </c>
      <c r="F124" s="32" t="s">
        <v>17</v>
      </c>
      <c r="G124" s="32" t="s">
        <v>20</v>
      </c>
      <c r="H124" s="32" t="s">
        <v>30</v>
      </c>
      <c r="I124" s="32" t="s">
        <v>10</v>
      </c>
      <c r="J124" s="32" t="s">
        <v>13</v>
      </c>
      <c r="K124" s="32" t="s">
        <v>170</v>
      </c>
      <c r="L124" s="34">
        <v>9969</v>
      </c>
      <c r="M124" s="151">
        <v>442418.65216699993</v>
      </c>
      <c r="N124" s="35">
        <v>-331381</v>
      </c>
      <c r="O124" s="35">
        <v>194527.44002067778</v>
      </c>
      <c r="P124" s="31">
        <v>198574.95216699992</v>
      </c>
      <c r="Q124" s="36">
        <v>22822.670537999998</v>
      </c>
      <c r="R124" s="37">
        <v>0</v>
      </c>
      <c r="S124" s="37">
        <v>8805.9555622890966</v>
      </c>
      <c r="T124" s="37">
        <v>11132.044437710903</v>
      </c>
      <c r="U124" s="38">
        <v>19938.107515729436</v>
      </c>
      <c r="V124" s="39">
        <v>42760.778053729431</v>
      </c>
      <c r="W124" s="35">
        <v>241335.73022072937</v>
      </c>
      <c r="X124" s="35">
        <v>16511.166679289105</v>
      </c>
      <c r="Y124" s="34">
        <v>224824.56354144026</v>
      </c>
      <c r="Z124" s="145">
        <v>0</v>
      </c>
      <c r="AA124" s="35">
        <v>43666.408580485113</v>
      </c>
      <c r="AB124" s="35">
        <v>51093.916097686175</v>
      </c>
      <c r="AC124" s="35">
        <v>111004.26000000001</v>
      </c>
      <c r="AD124" s="35">
        <v>7114.1400024032391</v>
      </c>
      <c r="AE124" s="35">
        <v>2271.84</v>
      </c>
      <c r="AF124" s="35">
        <v>215150.56468057452</v>
      </c>
      <c r="AG124" s="137">
        <v>117620</v>
      </c>
      <c r="AH124" s="35">
        <v>136970.29999999999</v>
      </c>
      <c r="AI124" s="35">
        <v>0</v>
      </c>
      <c r="AJ124" s="35">
        <v>19350.3</v>
      </c>
      <c r="AK124" s="35">
        <v>19350.3</v>
      </c>
      <c r="AL124" s="35">
        <v>117620</v>
      </c>
      <c r="AM124" s="35">
        <v>117620</v>
      </c>
      <c r="AN124" s="35">
        <v>0</v>
      </c>
      <c r="AO124" s="35">
        <v>198574.95216699992</v>
      </c>
      <c r="AP124" s="35">
        <v>179224.65216699993</v>
      </c>
      <c r="AQ124" s="35">
        <v>19350.299999999988</v>
      </c>
      <c r="AR124" s="35">
        <v>-331381</v>
      </c>
      <c r="AS124" s="35">
        <v>0</v>
      </c>
    </row>
    <row r="125" spans="2:45" s="1" customFormat="1" ht="12.75" x14ac:dyDescent="0.2">
      <c r="B125" s="32" t="s">
        <v>1211</v>
      </c>
      <c r="C125" s="33" t="s">
        <v>583</v>
      </c>
      <c r="D125" s="32" t="s">
        <v>584</v>
      </c>
      <c r="E125" s="32" t="s">
        <v>12</v>
      </c>
      <c r="F125" s="32" t="s">
        <v>17</v>
      </c>
      <c r="G125" s="32" t="s">
        <v>20</v>
      </c>
      <c r="H125" s="32" t="s">
        <v>30</v>
      </c>
      <c r="I125" s="32" t="s">
        <v>10</v>
      </c>
      <c r="J125" s="32" t="s">
        <v>14</v>
      </c>
      <c r="K125" s="32" t="s">
        <v>585</v>
      </c>
      <c r="L125" s="34">
        <v>23548</v>
      </c>
      <c r="M125" s="151">
        <v>608162.5026120001</v>
      </c>
      <c r="N125" s="35">
        <v>-481390</v>
      </c>
      <c r="O125" s="35">
        <v>42401.538777436472</v>
      </c>
      <c r="P125" s="31">
        <v>170047.43287320004</v>
      </c>
      <c r="Q125" s="36">
        <v>41293.539301999997</v>
      </c>
      <c r="R125" s="37">
        <v>0</v>
      </c>
      <c r="S125" s="37">
        <v>15636.621220577432</v>
      </c>
      <c r="T125" s="37">
        <v>31459.378779422568</v>
      </c>
      <c r="U125" s="38">
        <v>47096.253965332209</v>
      </c>
      <c r="V125" s="39">
        <v>88389.793267332207</v>
      </c>
      <c r="W125" s="35">
        <v>258437.22614053224</v>
      </c>
      <c r="X125" s="35">
        <v>29318.664788577415</v>
      </c>
      <c r="Y125" s="34">
        <v>229118.56135195482</v>
      </c>
      <c r="Z125" s="145">
        <v>0</v>
      </c>
      <c r="AA125" s="35">
        <v>54197.875957577402</v>
      </c>
      <c r="AB125" s="35">
        <v>116709.92007692394</v>
      </c>
      <c r="AC125" s="35">
        <v>395525.2</v>
      </c>
      <c r="AD125" s="35">
        <v>12043.21629581756</v>
      </c>
      <c r="AE125" s="35">
        <v>1567.9</v>
      </c>
      <c r="AF125" s="35">
        <v>580044.11233031889</v>
      </c>
      <c r="AG125" s="137">
        <v>179822</v>
      </c>
      <c r="AH125" s="35">
        <v>294176.93026119994</v>
      </c>
      <c r="AI125" s="35">
        <v>0</v>
      </c>
      <c r="AJ125" s="35">
        <v>60816.25026120001</v>
      </c>
      <c r="AK125" s="35">
        <v>60816.25026120001</v>
      </c>
      <c r="AL125" s="35">
        <v>179822</v>
      </c>
      <c r="AM125" s="35">
        <v>233360.67999999996</v>
      </c>
      <c r="AN125" s="35">
        <v>53538.679999999964</v>
      </c>
      <c r="AO125" s="35">
        <v>170047.43287320004</v>
      </c>
      <c r="AP125" s="35">
        <v>55692.502612000069</v>
      </c>
      <c r="AQ125" s="35">
        <v>114354.93026119994</v>
      </c>
      <c r="AR125" s="35">
        <v>-481390</v>
      </c>
      <c r="AS125" s="35">
        <v>0</v>
      </c>
    </row>
    <row r="126" spans="2:45" s="1" customFormat="1" ht="12.75" x14ac:dyDescent="0.2">
      <c r="B126" s="32" t="s">
        <v>1211</v>
      </c>
      <c r="C126" s="33" t="s">
        <v>1085</v>
      </c>
      <c r="D126" s="32" t="s">
        <v>1086</v>
      </c>
      <c r="E126" s="32" t="s">
        <v>12</v>
      </c>
      <c r="F126" s="32" t="s">
        <v>17</v>
      </c>
      <c r="G126" s="32" t="s">
        <v>20</v>
      </c>
      <c r="H126" s="32" t="s">
        <v>30</v>
      </c>
      <c r="I126" s="32" t="s">
        <v>10</v>
      </c>
      <c r="J126" s="32" t="s">
        <v>13</v>
      </c>
      <c r="K126" s="32" t="s">
        <v>1087</v>
      </c>
      <c r="L126" s="34">
        <v>7473</v>
      </c>
      <c r="M126" s="151">
        <v>384791.41708300001</v>
      </c>
      <c r="N126" s="35">
        <v>-1579497.46</v>
      </c>
      <c r="O126" s="35">
        <v>401477.01481958479</v>
      </c>
      <c r="P126" s="31">
        <v>-297538.0429169999</v>
      </c>
      <c r="Q126" s="36">
        <v>3974.3939409999998</v>
      </c>
      <c r="R126" s="37">
        <v>297538.0429169999</v>
      </c>
      <c r="S126" s="37">
        <v>3921.8736034300778</v>
      </c>
      <c r="T126" s="37">
        <v>321439.38594022323</v>
      </c>
      <c r="U126" s="38">
        <v>622902.66144715494</v>
      </c>
      <c r="V126" s="39">
        <v>626877.05538815493</v>
      </c>
      <c r="W126" s="35">
        <v>626877.05538815493</v>
      </c>
      <c r="X126" s="35">
        <v>408287.77328801481</v>
      </c>
      <c r="Y126" s="34">
        <v>218589.28210014012</v>
      </c>
      <c r="Z126" s="145">
        <v>0</v>
      </c>
      <c r="AA126" s="35">
        <v>5212.0317569768094</v>
      </c>
      <c r="AB126" s="35">
        <v>33526.81689685335</v>
      </c>
      <c r="AC126" s="35">
        <v>132637.41999999998</v>
      </c>
      <c r="AD126" s="35">
        <v>1955.1842061125001</v>
      </c>
      <c r="AE126" s="35">
        <v>2346.6</v>
      </c>
      <c r="AF126" s="35">
        <v>175678.05285994263</v>
      </c>
      <c r="AG126" s="137">
        <v>1010811</v>
      </c>
      <c r="AH126" s="35">
        <v>1010811</v>
      </c>
      <c r="AI126" s="35">
        <v>396920</v>
      </c>
      <c r="AJ126" s="35">
        <v>396920</v>
      </c>
      <c r="AK126" s="35">
        <v>0</v>
      </c>
      <c r="AL126" s="35">
        <v>613891</v>
      </c>
      <c r="AM126" s="35">
        <v>613891</v>
      </c>
      <c r="AN126" s="35">
        <v>0</v>
      </c>
      <c r="AO126" s="35">
        <v>-297538.0429169999</v>
      </c>
      <c r="AP126" s="35">
        <v>-297538.0429169999</v>
      </c>
      <c r="AQ126" s="35">
        <v>0</v>
      </c>
      <c r="AR126" s="35">
        <v>-1579497.46</v>
      </c>
      <c r="AS126" s="35">
        <v>0</v>
      </c>
    </row>
    <row r="127" spans="2:45" s="1" customFormat="1" ht="12.75" x14ac:dyDescent="0.2">
      <c r="B127" s="32" t="s">
        <v>1211</v>
      </c>
      <c r="C127" s="33" t="s">
        <v>207</v>
      </c>
      <c r="D127" s="32" t="s">
        <v>208</v>
      </c>
      <c r="E127" s="32" t="s">
        <v>12</v>
      </c>
      <c r="F127" s="32" t="s">
        <v>17</v>
      </c>
      <c r="G127" s="32" t="s">
        <v>20</v>
      </c>
      <c r="H127" s="32" t="s">
        <v>30</v>
      </c>
      <c r="I127" s="32" t="s">
        <v>10</v>
      </c>
      <c r="J127" s="32" t="s">
        <v>11</v>
      </c>
      <c r="K127" s="32" t="s">
        <v>209</v>
      </c>
      <c r="L127" s="34">
        <v>3199</v>
      </c>
      <c r="M127" s="151">
        <v>564937.30255499994</v>
      </c>
      <c r="N127" s="35">
        <v>-565286</v>
      </c>
      <c r="O127" s="35">
        <v>437312.53103916999</v>
      </c>
      <c r="P127" s="31">
        <v>-2042.9671895000502</v>
      </c>
      <c r="Q127" s="36">
        <v>32249.669121999999</v>
      </c>
      <c r="R127" s="37">
        <v>2042.9671895000502</v>
      </c>
      <c r="S127" s="37">
        <v>5435.0465040020872</v>
      </c>
      <c r="T127" s="37">
        <v>380281.55698766996</v>
      </c>
      <c r="U127" s="38">
        <v>387761.66167591017</v>
      </c>
      <c r="V127" s="39">
        <v>420011.33079791017</v>
      </c>
      <c r="W127" s="35">
        <v>420011.33079791017</v>
      </c>
      <c r="X127" s="35">
        <v>420009.23980317207</v>
      </c>
      <c r="Y127" s="34">
        <v>2.0909947381005622</v>
      </c>
      <c r="Z127" s="145">
        <v>19289.332348535081</v>
      </c>
      <c r="AA127" s="35">
        <v>112282.36264932208</v>
      </c>
      <c r="AB127" s="35">
        <v>45450.677429284711</v>
      </c>
      <c r="AC127" s="35">
        <v>31122.260000000002</v>
      </c>
      <c r="AD127" s="35">
        <v>3025.4677010122896</v>
      </c>
      <c r="AE127" s="35">
        <v>13624.07</v>
      </c>
      <c r="AF127" s="35">
        <v>224794.17012815419</v>
      </c>
      <c r="AG127" s="137">
        <v>48808</v>
      </c>
      <c r="AH127" s="35">
        <v>105301.73025550001</v>
      </c>
      <c r="AI127" s="35">
        <v>0</v>
      </c>
      <c r="AJ127" s="35">
        <v>56493.730255499999</v>
      </c>
      <c r="AK127" s="35">
        <v>56493.730255499999</v>
      </c>
      <c r="AL127" s="35">
        <v>48808</v>
      </c>
      <c r="AM127" s="35">
        <v>48808</v>
      </c>
      <c r="AN127" s="35">
        <v>0</v>
      </c>
      <c r="AO127" s="35">
        <v>-2042.9671895000502</v>
      </c>
      <c r="AP127" s="35">
        <v>-58536.697445000049</v>
      </c>
      <c r="AQ127" s="35">
        <v>56493.730255499999</v>
      </c>
      <c r="AR127" s="35">
        <v>-565286</v>
      </c>
      <c r="AS127" s="35">
        <v>0</v>
      </c>
    </row>
    <row r="128" spans="2:45" s="1" customFormat="1" ht="12.75" x14ac:dyDescent="0.2">
      <c r="B128" s="32" t="s">
        <v>1211</v>
      </c>
      <c r="C128" s="33" t="s">
        <v>1011</v>
      </c>
      <c r="D128" s="32" t="s">
        <v>1012</v>
      </c>
      <c r="E128" s="32" t="s">
        <v>12</v>
      </c>
      <c r="F128" s="32" t="s">
        <v>17</v>
      </c>
      <c r="G128" s="32" t="s">
        <v>20</v>
      </c>
      <c r="H128" s="32" t="s">
        <v>30</v>
      </c>
      <c r="I128" s="32" t="s">
        <v>10</v>
      </c>
      <c r="J128" s="32" t="s">
        <v>11</v>
      </c>
      <c r="K128" s="32" t="s">
        <v>1013</v>
      </c>
      <c r="L128" s="34">
        <v>2891</v>
      </c>
      <c r="M128" s="151">
        <v>80723.946930999999</v>
      </c>
      <c r="N128" s="35">
        <v>-124833</v>
      </c>
      <c r="O128" s="35">
        <v>98983.362264066469</v>
      </c>
      <c r="P128" s="31">
        <v>-3686.368375900005</v>
      </c>
      <c r="Q128" s="36">
        <v>1975.0569290000001</v>
      </c>
      <c r="R128" s="37">
        <v>3686.368375900005</v>
      </c>
      <c r="S128" s="37">
        <v>787.68518514315974</v>
      </c>
      <c r="T128" s="37">
        <v>92725.329104166478</v>
      </c>
      <c r="U128" s="38">
        <v>97199.906813194801</v>
      </c>
      <c r="V128" s="39">
        <v>99174.963742194799</v>
      </c>
      <c r="W128" s="35">
        <v>99174.963742194799</v>
      </c>
      <c r="X128" s="35">
        <v>99174.439594209631</v>
      </c>
      <c r="Y128" s="34">
        <v>0.52414798516838346</v>
      </c>
      <c r="Z128" s="145">
        <v>0</v>
      </c>
      <c r="AA128" s="35">
        <v>1967.4528442082928</v>
      </c>
      <c r="AB128" s="35">
        <v>17469.638563116725</v>
      </c>
      <c r="AC128" s="35">
        <v>47808.99</v>
      </c>
      <c r="AD128" s="35">
        <v>3877.0721281374999</v>
      </c>
      <c r="AE128" s="35">
        <v>496.78</v>
      </c>
      <c r="AF128" s="35">
        <v>71619.933535462522</v>
      </c>
      <c r="AG128" s="137">
        <v>2850</v>
      </c>
      <c r="AH128" s="35">
        <v>40422.684693099996</v>
      </c>
      <c r="AI128" s="35">
        <v>0</v>
      </c>
      <c r="AJ128" s="35">
        <v>8072.3946931</v>
      </c>
      <c r="AK128" s="35">
        <v>8072.3946931</v>
      </c>
      <c r="AL128" s="35">
        <v>2850</v>
      </c>
      <c r="AM128" s="35">
        <v>32350.289999999997</v>
      </c>
      <c r="AN128" s="35">
        <v>29500.289999999997</v>
      </c>
      <c r="AO128" s="35">
        <v>-3686.368375900005</v>
      </c>
      <c r="AP128" s="35">
        <v>-41259.053069000001</v>
      </c>
      <c r="AQ128" s="35">
        <v>37572.684693099996</v>
      </c>
      <c r="AR128" s="35">
        <v>-124833</v>
      </c>
      <c r="AS128" s="35">
        <v>0</v>
      </c>
    </row>
    <row r="129" spans="2:45" s="1" customFormat="1" ht="12.75" x14ac:dyDescent="0.2">
      <c r="B129" s="32" t="s">
        <v>1211</v>
      </c>
      <c r="C129" s="33" t="s">
        <v>1103</v>
      </c>
      <c r="D129" s="32" t="s">
        <v>1104</v>
      </c>
      <c r="E129" s="32" t="s">
        <v>12</v>
      </c>
      <c r="F129" s="32" t="s">
        <v>17</v>
      </c>
      <c r="G129" s="32" t="s">
        <v>20</v>
      </c>
      <c r="H129" s="32" t="s">
        <v>30</v>
      </c>
      <c r="I129" s="32" t="s">
        <v>10</v>
      </c>
      <c r="J129" s="32" t="s">
        <v>14</v>
      </c>
      <c r="K129" s="32" t="s">
        <v>1105</v>
      </c>
      <c r="L129" s="34">
        <v>43378</v>
      </c>
      <c r="M129" s="151">
        <v>5330518.3389489995</v>
      </c>
      <c r="N129" s="35">
        <v>-1972675</v>
      </c>
      <c r="O129" s="35">
        <v>1031152.3415594704</v>
      </c>
      <c r="P129" s="31">
        <v>3432728.1528438991</v>
      </c>
      <c r="Q129" s="36">
        <v>129372.29628</v>
      </c>
      <c r="R129" s="37">
        <v>0</v>
      </c>
      <c r="S129" s="37">
        <v>42264.418182873371</v>
      </c>
      <c r="T129" s="37">
        <v>44491.581817126629</v>
      </c>
      <c r="U129" s="38">
        <v>86756.467832010385</v>
      </c>
      <c r="V129" s="39">
        <v>216128.76411201037</v>
      </c>
      <c r="W129" s="35">
        <v>3648856.9169559097</v>
      </c>
      <c r="X129" s="35">
        <v>79245.784092873801</v>
      </c>
      <c r="Y129" s="34">
        <v>3569611.1328630359</v>
      </c>
      <c r="Z129" s="145">
        <v>122259.52727666657</v>
      </c>
      <c r="AA129" s="35">
        <v>187324.57952514448</v>
      </c>
      <c r="AB129" s="35">
        <v>448766.35305979714</v>
      </c>
      <c r="AC129" s="35">
        <v>509035.93</v>
      </c>
      <c r="AD129" s="35">
        <v>37253.903228041905</v>
      </c>
      <c r="AE129" s="35">
        <v>45670.36</v>
      </c>
      <c r="AF129" s="35">
        <v>1350310.6530896502</v>
      </c>
      <c r="AG129" s="137">
        <v>307368</v>
      </c>
      <c r="AH129" s="35">
        <v>962927.81389489979</v>
      </c>
      <c r="AI129" s="35">
        <v>0</v>
      </c>
      <c r="AJ129" s="35">
        <v>533051.83389489993</v>
      </c>
      <c r="AK129" s="35">
        <v>533051.83389489993</v>
      </c>
      <c r="AL129" s="35">
        <v>307368</v>
      </c>
      <c r="AM129" s="35">
        <v>429875.97999999992</v>
      </c>
      <c r="AN129" s="35">
        <v>122507.97999999992</v>
      </c>
      <c r="AO129" s="35">
        <v>3432728.1528438991</v>
      </c>
      <c r="AP129" s="35">
        <v>2777168.3389489991</v>
      </c>
      <c r="AQ129" s="35">
        <v>655559.81389489956</v>
      </c>
      <c r="AR129" s="35">
        <v>-1972675</v>
      </c>
      <c r="AS129" s="35">
        <v>0</v>
      </c>
    </row>
    <row r="130" spans="2:45" s="1" customFormat="1" ht="12.75" x14ac:dyDescent="0.2">
      <c r="B130" s="32" t="s">
        <v>1211</v>
      </c>
      <c r="C130" s="33" t="s">
        <v>937</v>
      </c>
      <c r="D130" s="32" t="s">
        <v>938</v>
      </c>
      <c r="E130" s="32" t="s">
        <v>12</v>
      </c>
      <c r="F130" s="32" t="s">
        <v>17</v>
      </c>
      <c r="G130" s="32" t="s">
        <v>20</v>
      </c>
      <c r="H130" s="32" t="s">
        <v>30</v>
      </c>
      <c r="I130" s="32" t="s">
        <v>10</v>
      </c>
      <c r="J130" s="32" t="s">
        <v>16</v>
      </c>
      <c r="K130" s="32" t="s">
        <v>939</v>
      </c>
      <c r="L130" s="34">
        <v>725</v>
      </c>
      <c r="M130" s="151">
        <v>103180.317192</v>
      </c>
      <c r="N130" s="35">
        <v>-185804</v>
      </c>
      <c r="O130" s="35">
        <v>126676.29855018454</v>
      </c>
      <c r="P130" s="31">
        <v>-71911.426088799999</v>
      </c>
      <c r="Q130" s="36">
        <v>6320.2521370000004</v>
      </c>
      <c r="R130" s="37">
        <v>71911.426088799999</v>
      </c>
      <c r="S130" s="37">
        <v>785.25415657173016</v>
      </c>
      <c r="T130" s="37">
        <v>97799.835236957806</v>
      </c>
      <c r="U130" s="38">
        <v>170497.43488534031</v>
      </c>
      <c r="V130" s="39">
        <v>176817.68702234031</v>
      </c>
      <c r="W130" s="35">
        <v>176817.68702234031</v>
      </c>
      <c r="X130" s="35">
        <v>122515.49534375625</v>
      </c>
      <c r="Y130" s="34">
        <v>54302.191678584059</v>
      </c>
      <c r="Z130" s="145">
        <v>25773.146850764904</v>
      </c>
      <c r="AA130" s="35">
        <v>34315.087730668085</v>
      </c>
      <c r="AB130" s="35">
        <v>10498.481822825746</v>
      </c>
      <c r="AC130" s="35">
        <v>8740.2999999999993</v>
      </c>
      <c r="AD130" s="35">
        <v>2820.5</v>
      </c>
      <c r="AE130" s="35">
        <v>5876.01</v>
      </c>
      <c r="AF130" s="35">
        <v>88023.526404258737</v>
      </c>
      <c r="AG130" s="137">
        <v>0</v>
      </c>
      <c r="AH130" s="35">
        <v>17409.256719199999</v>
      </c>
      <c r="AI130" s="35">
        <v>0</v>
      </c>
      <c r="AJ130" s="35">
        <v>10318.0317192</v>
      </c>
      <c r="AK130" s="35">
        <v>10318.0317192</v>
      </c>
      <c r="AL130" s="35">
        <v>0</v>
      </c>
      <c r="AM130" s="35">
        <v>7091.2249999999995</v>
      </c>
      <c r="AN130" s="35">
        <v>7091.2249999999995</v>
      </c>
      <c r="AO130" s="35">
        <v>-71911.426088799999</v>
      </c>
      <c r="AP130" s="35">
        <v>-89320.682808000012</v>
      </c>
      <c r="AQ130" s="35">
        <v>17409.256719199999</v>
      </c>
      <c r="AR130" s="35">
        <v>-185804</v>
      </c>
      <c r="AS130" s="35">
        <v>0</v>
      </c>
    </row>
    <row r="131" spans="2:45" s="1" customFormat="1" ht="12.75" x14ac:dyDescent="0.2">
      <c r="B131" s="32" t="s">
        <v>1211</v>
      </c>
      <c r="C131" s="33" t="s">
        <v>673</v>
      </c>
      <c r="D131" s="32" t="s">
        <v>674</v>
      </c>
      <c r="E131" s="32" t="s">
        <v>12</v>
      </c>
      <c r="F131" s="32" t="s">
        <v>17</v>
      </c>
      <c r="G131" s="32" t="s">
        <v>20</v>
      </c>
      <c r="H131" s="32" t="s">
        <v>21</v>
      </c>
      <c r="I131" s="32" t="s">
        <v>10</v>
      </c>
      <c r="J131" s="32" t="s">
        <v>16</v>
      </c>
      <c r="K131" s="32" t="s">
        <v>675</v>
      </c>
      <c r="L131" s="34">
        <v>576</v>
      </c>
      <c r="M131" s="151">
        <v>24302.737404</v>
      </c>
      <c r="N131" s="35">
        <v>31800</v>
      </c>
      <c r="O131" s="35">
        <v>0</v>
      </c>
      <c r="P131" s="31">
        <v>59977.593403999999</v>
      </c>
      <c r="Q131" s="36">
        <v>1209.8468809999999</v>
      </c>
      <c r="R131" s="37">
        <v>0</v>
      </c>
      <c r="S131" s="37">
        <v>224.09703771437179</v>
      </c>
      <c r="T131" s="37">
        <v>927.90296228562818</v>
      </c>
      <c r="U131" s="38">
        <v>1152.0062121637229</v>
      </c>
      <c r="V131" s="39">
        <v>2361.8530931637229</v>
      </c>
      <c r="W131" s="35">
        <v>62339.446497163721</v>
      </c>
      <c r="X131" s="35">
        <v>420.18194571437198</v>
      </c>
      <c r="Y131" s="34">
        <v>61919.264551449349</v>
      </c>
      <c r="Z131" s="145">
        <v>0</v>
      </c>
      <c r="AA131" s="35">
        <v>739.08045209382055</v>
      </c>
      <c r="AB131" s="35">
        <v>2160.0715889991734</v>
      </c>
      <c r="AC131" s="35">
        <v>9053.619999999999</v>
      </c>
      <c r="AD131" s="35">
        <v>689.45450335481007</v>
      </c>
      <c r="AE131" s="35">
        <v>490.35</v>
      </c>
      <c r="AF131" s="35">
        <v>13132.576544447802</v>
      </c>
      <c r="AG131" s="137">
        <v>0</v>
      </c>
      <c r="AH131" s="35">
        <v>5633.8559999999998</v>
      </c>
      <c r="AI131" s="35">
        <v>0</v>
      </c>
      <c r="AJ131" s="35">
        <v>0</v>
      </c>
      <c r="AK131" s="35">
        <v>0</v>
      </c>
      <c r="AL131" s="35">
        <v>0</v>
      </c>
      <c r="AM131" s="35">
        <v>5633.8559999999998</v>
      </c>
      <c r="AN131" s="35">
        <v>5633.8559999999998</v>
      </c>
      <c r="AO131" s="35">
        <v>59977.593403999999</v>
      </c>
      <c r="AP131" s="35">
        <v>54343.737404</v>
      </c>
      <c r="AQ131" s="35">
        <v>5633.8559999999998</v>
      </c>
      <c r="AR131" s="35">
        <v>31800</v>
      </c>
      <c r="AS131" s="35">
        <v>0</v>
      </c>
    </row>
    <row r="132" spans="2:45" s="1" customFormat="1" ht="12.75" x14ac:dyDescent="0.2">
      <c r="B132" s="32" t="s">
        <v>1211</v>
      </c>
      <c r="C132" s="33" t="s">
        <v>252</v>
      </c>
      <c r="D132" s="32" t="s">
        <v>253</v>
      </c>
      <c r="E132" s="32" t="s">
        <v>12</v>
      </c>
      <c r="F132" s="32" t="s">
        <v>17</v>
      </c>
      <c r="G132" s="32" t="s">
        <v>20</v>
      </c>
      <c r="H132" s="32" t="s">
        <v>21</v>
      </c>
      <c r="I132" s="32" t="s">
        <v>10</v>
      </c>
      <c r="J132" s="32" t="s">
        <v>11</v>
      </c>
      <c r="K132" s="32" t="s">
        <v>254</v>
      </c>
      <c r="L132" s="34">
        <v>2358</v>
      </c>
      <c r="M132" s="151">
        <v>280335.92866699997</v>
      </c>
      <c r="N132" s="35">
        <v>5417423</v>
      </c>
      <c r="O132" s="35">
        <v>0</v>
      </c>
      <c r="P132" s="31">
        <v>5724144.9486669991</v>
      </c>
      <c r="Q132" s="36">
        <v>12617.522542000001</v>
      </c>
      <c r="R132" s="37">
        <v>0</v>
      </c>
      <c r="S132" s="37">
        <v>1410.3294011433986</v>
      </c>
      <c r="T132" s="37">
        <v>3305.6705988566014</v>
      </c>
      <c r="U132" s="38">
        <v>4716.025431045241</v>
      </c>
      <c r="V132" s="39">
        <v>17333.547973045243</v>
      </c>
      <c r="W132" s="35">
        <v>5741478.4966400443</v>
      </c>
      <c r="X132" s="35">
        <v>2644.3676271438599</v>
      </c>
      <c r="Y132" s="34">
        <v>5738834.1290129004</v>
      </c>
      <c r="Z132" s="145">
        <v>0</v>
      </c>
      <c r="AA132" s="35">
        <v>4799.2080887381107</v>
      </c>
      <c r="AB132" s="35">
        <v>32478.568826451105</v>
      </c>
      <c r="AC132" s="35">
        <v>25325.89</v>
      </c>
      <c r="AD132" s="35">
        <v>6191.4968722365429</v>
      </c>
      <c r="AE132" s="35">
        <v>2875.98</v>
      </c>
      <c r="AF132" s="35">
        <v>71671.143787425754</v>
      </c>
      <c r="AG132" s="137">
        <v>0</v>
      </c>
      <c r="AH132" s="35">
        <v>26386.02</v>
      </c>
      <c r="AI132" s="35">
        <v>0</v>
      </c>
      <c r="AJ132" s="35">
        <v>0</v>
      </c>
      <c r="AK132" s="35">
        <v>0</v>
      </c>
      <c r="AL132" s="35">
        <v>0</v>
      </c>
      <c r="AM132" s="35">
        <v>26386.02</v>
      </c>
      <c r="AN132" s="35">
        <v>26386.02</v>
      </c>
      <c r="AO132" s="35">
        <v>5724144.9486669991</v>
      </c>
      <c r="AP132" s="35">
        <v>5697758.9286669996</v>
      </c>
      <c r="AQ132" s="35">
        <v>26386.019999999553</v>
      </c>
      <c r="AR132" s="35">
        <v>5417423</v>
      </c>
      <c r="AS132" s="35">
        <v>0</v>
      </c>
    </row>
    <row r="133" spans="2:45" s="1" customFormat="1" ht="12.75" x14ac:dyDescent="0.2">
      <c r="B133" s="32" t="s">
        <v>1211</v>
      </c>
      <c r="C133" s="33" t="s">
        <v>1100</v>
      </c>
      <c r="D133" s="32" t="s">
        <v>1101</v>
      </c>
      <c r="E133" s="32" t="s">
        <v>12</v>
      </c>
      <c r="F133" s="32" t="s">
        <v>17</v>
      </c>
      <c r="G133" s="32" t="s">
        <v>20</v>
      </c>
      <c r="H133" s="32" t="s">
        <v>21</v>
      </c>
      <c r="I133" s="32" t="s">
        <v>10</v>
      </c>
      <c r="J133" s="32" t="s">
        <v>11</v>
      </c>
      <c r="K133" s="32" t="s">
        <v>1102</v>
      </c>
      <c r="L133" s="34">
        <v>2421</v>
      </c>
      <c r="M133" s="151">
        <v>82302.726041000002</v>
      </c>
      <c r="N133" s="35">
        <v>-27687</v>
      </c>
      <c r="O133" s="35">
        <v>47.093165026702039</v>
      </c>
      <c r="P133" s="31">
        <v>35747.988645100006</v>
      </c>
      <c r="Q133" s="36">
        <v>4676.1011429999999</v>
      </c>
      <c r="R133" s="37">
        <v>0</v>
      </c>
      <c r="S133" s="37">
        <v>2876.1566125725335</v>
      </c>
      <c r="T133" s="37">
        <v>1965.8433874274665</v>
      </c>
      <c r="U133" s="38">
        <v>4842.0261105006484</v>
      </c>
      <c r="V133" s="39">
        <v>9518.1272535006483</v>
      </c>
      <c r="W133" s="35">
        <v>45266.115898600656</v>
      </c>
      <c r="X133" s="35">
        <v>5392.7936485725368</v>
      </c>
      <c r="Y133" s="34">
        <v>39873.322250028119</v>
      </c>
      <c r="Z133" s="145">
        <v>0</v>
      </c>
      <c r="AA133" s="35">
        <v>5008.3036222481978</v>
      </c>
      <c r="AB133" s="35">
        <v>16891.047958920517</v>
      </c>
      <c r="AC133" s="35">
        <v>13006.009999999998</v>
      </c>
      <c r="AD133" s="35">
        <v>165.35157979999997</v>
      </c>
      <c r="AE133" s="35">
        <v>0</v>
      </c>
      <c r="AF133" s="35">
        <v>35070.713160968713</v>
      </c>
      <c r="AG133" s="137">
        <v>26016</v>
      </c>
      <c r="AH133" s="35">
        <v>35321.262604099997</v>
      </c>
      <c r="AI133" s="35">
        <v>0</v>
      </c>
      <c r="AJ133" s="35">
        <v>8230.2726041000005</v>
      </c>
      <c r="AK133" s="35">
        <v>8230.2726041000005</v>
      </c>
      <c r="AL133" s="35">
        <v>26016</v>
      </c>
      <c r="AM133" s="35">
        <v>27090.989999999998</v>
      </c>
      <c r="AN133" s="35">
        <v>1074.989999999998</v>
      </c>
      <c r="AO133" s="35">
        <v>35747.988645100006</v>
      </c>
      <c r="AP133" s="35">
        <v>26442.726041000009</v>
      </c>
      <c r="AQ133" s="35">
        <v>9305.2626040999967</v>
      </c>
      <c r="AR133" s="35">
        <v>-27687</v>
      </c>
      <c r="AS133" s="35">
        <v>0</v>
      </c>
    </row>
    <row r="134" spans="2:45" s="1" customFormat="1" ht="12.75" x14ac:dyDescent="0.2">
      <c r="B134" s="32" t="s">
        <v>1211</v>
      </c>
      <c r="C134" s="33" t="s">
        <v>598</v>
      </c>
      <c r="D134" s="32" t="s">
        <v>599</v>
      </c>
      <c r="E134" s="32" t="s">
        <v>12</v>
      </c>
      <c r="F134" s="32" t="s">
        <v>17</v>
      </c>
      <c r="G134" s="32" t="s">
        <v>20</v>
      </c>
      <c r="H134" s="32" t="s">
        <v>21</v>
      </c>
      <c r="I134" s="32" t="s">
        <v>10</v>
      </c>
      <c r="J134" s="32" t="s">
        <v>16</v>
      </c>
      <c r="K134" s="32" t="s">
        <v>600</v>
      </c>
      <c r="L134" s="34">
        <v>216</v>
      </c>
      <c r="M134" s="151">
        <v>9177.1271020000004</v>
      </c>
      <c r="N134" s="35">
        <v>-17360</v>
      </c>
      <c r="O134" s="35">
        <v>0</v>
      </c>
      <c r="P134" s="31">
        <v>-5152.4641878000002</v>
      </c>
      <c r="Q134" s="36">
        <v>1041.4836660000001</v>
      </c>
      <c r="R134" s="37">
        <v>5152.4641878000002</v>
      </c>
      <c r="S134" s="37">
        <v>277.00830057153496</v>
      </c>
      <c r="T134" s="37">
        <v>-270.07513489176745</v>
      </c>
      <c r="U134" s="38">
        <v>5159.4251755466712</v>
      </c>
      <c r="V134" s="39">
        <v>6200.9088415466713</v>
      </c>
      <c r="W134" s="35">
        <v>6200.9088415466713</v>
      </c>
      <c r="X134" s="35">
        <v>519.39056357153549</v>
      </c>
      <c r="Y134" s="34">
        <v>5681.5182779751358</v>
      </c>
      <c r="Z134" s="145">
        <v>0</v>
      </c>
      <c r="AA134" s="35">
        <v>1207.4323106457007</v>
      </c>
      <c r="AB134" s="35">
        <v>4016.5747825883518</v>
      </c>
      <c r="AC134" s="35">
        <v>2247.25</v>
      </c>
      <c r="AD134" s="35">
        <v>0</v>
      </c>
      <c r="AE134" s="35">
        <v>0</v>
      </c>
      <c r="AF134" s="35">
        <v>7471.2570932340523</v>
      </c>
      <c r="AG134" s="137">
        <v>0</v>
      </c>
      <c r="AH134" s="35">
        <v>3030.4087101999999</v>
      </c>
      <c r="AI134" s="35">
        <v>0</v>
      </c>
      <c r="AJ134" s="35">
        <v>917.71271020000006</v>
      </c>
      <c r="AK134" s="35">
        <v>917.71271020000006</v>
      </c>
      <c r="AL134" s="35">
        <v>0</v>
      </c>
      <c r="AM134" s="35">
        <v>2112.6959999999999</v>
      </c>
      <c r="AN134" s="35">
        <v>2112.6959999999999</v>
      </c>
      <c r="AO134" s="35">
        <v>-5152.4641878000002</v>
      </c>
      <c r="AP134" s="35">
        <v>-8182.8728980000005</v>
      </c>
      <c r="AQ134" s="35">
        <v>3030.4087101999999</v>
      </c>
      <c r="AR134" s="35">
        <v>-17360</v>
      </c>
      <c r="AS134" s="35">
        <v>0</v>
      </c>
    </row>
    <row r="135" spans="2:45" s="1" customFormat="1" ht="12.75" x14ac:dyDescent="0.2">
      <c r="B135" s="32" t="s">
        <v>1211</v>
      </c>
      <c r="C135" s="33" t="s">
        <v>97</v>
      </c>
      <c r="D135" s="32" t="s">
        <v>98</v>
      </c>
      <c r="E135" s="32" t="s">
        <v>12</v>
      </c>
      <c r="F135" s="32" t="s">
        <v>17</v>
      </c>
      <c r="G135" s="32" t="s">
        <v>20</v>
      </c>
      <c r="H135" s="32" t="s">
        <v>21</v>
      </c>
      <c r="I135" s="32" t="s">
        <v>10</v>
      </c>
      <c r="J135" s="32" t="s">
        <v>16</v>
      </c>
      <c r="K135" s="32" t="s">
        <v>99</v>
      </c>
      <c r="L135" s="34">
        <v>638</v>
      </c>
      <c r="M135" s="151">
        <v>31081.955175999999</v>
      </c>
      <c r="N135" s="35">
        <v>-31239</v>
      </c>
      <c r="O135" s="35">
        <v>2662.3059969879432</v>
      </c>
      <c r="P135" s="31">
        <v>-14899.066824000001</v>
      </c>
      <c r="Q135" s="36">
        <v>1816.331009</v>
      </c>
      <c r="R135" s="37">
        <v>14899.066824000001</v>
      </c>
      <c r="S135" s="37">
        <v>458.18167314303315</v>
      </c>
      <c r="T135" s="37">
        <v>257.53507258084755</v>
      </c>
      <c r="U135" s="38">
        <v>15614.867772494748</v>
      </c>
      <c r="V135" s="39">
        <v>17431.19878149475</v>
      </c>
      <c r="W135" s="35">
        <v>17431.19878149475</v>
      </c>
      <c r="X135" s="35">
        <v>2105.9745891309776</v>
      </c>
      <c r="Y135" s="34">
        <v>15325.224192363772</v>
      </c>
      <c r="Z135" s="145">
        <v>0</v>
      </c>
      <c r="AA135" s="35">
        <v>0</v>
      </c>
      <c r="AB135" s="35">
        <v>2456.2988554249278</v>
      </c>
      <c r="AC135" s="35">
        <v>8816.27</v>
      </c>
      <c r="AD135" s="35">
        <v>243.48</v>
      </c>
      <c r="AE135" s="35">
        <v>223.84</v>
      </c>
      <c r="AF135" s="35">
        <v>11739.888855424928</v>
      </c>
      <c r="AG135" s="137">
        <v>0</v>
      </c>
      <c r="AH135" s="35">
        <v>7272.9779999999992</v>
      </c>
      <c r="AI135" s="35">
        <v>0</v>
      </c>
      <c r="AJ135" s="35">
        <v>1032.7</v>
      </c>
      <c r="AK135" s="35">
        <v>1032.7</v>
      </c>
      <c r="AL135" s="35">
        <v>0</v>
      </c>
      <c r="AM135" s="35">
        <v>6240.2779999999993</v>
      </c>
      <c r="AN135" s="35">
        <v>6240.2779999999993</v>
      </c>
      <c r="AO135" s="35">
        <v>-14899.066824000001</v>
      </c>
      <c r="AP135" s="35">
        <v>-22172.044824000001</v>
      </c>
      <c r="AQ135" s="35">
        <v>7272.9779999999992</v>
      </c>
      <c r="AR135" s="35">
        <v>-31239</v>
      </c>
      <c r="AS135" s="35">
        <v>0</v>
      </c>
    </row>
    <row r="136" spans="2:45" s="1" customFormat="1" ht="12.75" x14ac:dyDescent="0.2">
      <c r="B136" s="32" t="s">
        <v>1211</v>
      </c>
      <c r="C136" s="33" t="s">
        <v>808</v>
      </c>
      <c r="D136" s="32" t="s">
        <v>809</v>
      </c>
      <c r="E136" s="32" t="s">
        <v>12</v>
      </c>
      <c r="F136" s="32" t="s">
        <v>17</v>
      </c>
      <c r="G136" s="32" t="s">
        <v>20</v>
      </c>
      <c r="H136" s="32" t="s">
        <v>21</v>
      </c>
      <c r="I136" s="32" t="s">
        <v>10</v>
      </c>
      <c r="J136" s="32" t="s">
        <v>16</v>
      </c>
      <c r="K136" s="32" t="s">
        <v>810</v>
      </c>
      <c r="L136" s="34">
        <v>602</v>
      </c>
      <c r="M136" s="151">
        <v>102740.277157</v>
      </c>
      <c r="N136" s="35">
        <v>-101928</v>
      </c>
      <c r="O136" s="35">
        <v>91198.147392752624</v>
      </c>
      <c r="P136" s="31">
        <v>15530.939157000001</v>
      </c>
      <c r="Q136" s="36">
        <v>7004.607121</v>
      </c>
      <c r="R136" s="37">
        <v>0</v>
      </c>
      <c r="S136" s="37">
        <v>294.07480000011293</v>
      </c>
      <c r="T136" s="37">
        <v>57452.843203171586</v>
      </c>
      <c r="U136" s="38">
        <v>57747.229403613666</v>
      </c>
      <c r="V136" s="39">
        <v>64751.836524613667</v>
      </c>
      <c r="W136" s="35">
        <v>80282.775681613668</v>
      </c>
      <c r="X136" s="35">
        <v>69471.306814752723</v>
      </c>
      <c r="Y136" s="34">
        <v>10811.468866860945</v>
      </c>
      <c r="Z136" s="145">
        <v>0</v>
      </c>
      <c r="AA136" s="35">
        <v>2446.0506564691723</v>
      </c>
      <c r="AB136" s="35">
        <v>4503.51250370859</v>
      </c>
      <c r="AC136" s="35">
        <v>7474.23</v>
      </c>
      <c r="AD136" s="35">
        <v>407.09</v>
      </c>
      <c r="AE136" s="35">
        <v>0</v>
      </c>
      <c r="AF136" s="35">
        <v>14830.883160177762</v>
      </c>
      <c r="AG136" s="137">
        <v>0</v>
      </c>
      <c r="AH136" s="35">
        <v>14718.662</v>
      </c>
      <c r="AI136" s="35">
        <v>0</v>
      </c>
      <c r="AJ136" s="35">
        <v>8830.5</v>
      </c>
      <c r="AK136" s="35">
        <v>8830.5</v>
      </c>
      <c r="AL136" s="35">
        <v>0</v>
      </c>
      <c r="AM136" s="35">
        <v>5888.1619999999994</v>
      </c>
      <c r="AN136" s="35">
        <v>5888.1619999999994</v>
      </c>
      <c r="AO136" s="35">
        <v>15530.939157000001</v>
      </c>
      <c r="AP136" s="35">
        <v>812.27715700000044</v>
      </c>
      <c r="AQ136" s="35">
        <v>14718.662</v>
      </c>
      <c r="AR136" s="35">
        <v>-101928</v>
      </c>
      <c r="AS136" s="35">
        <v>0</v>
      </c>
    </row>
    <row r="137" spans="2:45" s="1" customFormat="1" ht="12.75" x14ac:dyDescent="0.2">
      <c r="B137" s="32" t="s">
        <v>1211</v>
      </c>
      <c r="C137" s="33" t="s">
        <v>370</v>
      </c>
      <c r="D137" s="32" t="s">
        <v>371</v>
      </c>
      <c r="E137" s="32" t="s">
        <v>12</v>
      </c>
      <c r="F137" s="32" t="s">
        <v>17</v>
      </c>
      <c r="G137" s="32" t="s">
        <v>20</v>
      </c>
      <c r="H137" s="32" t="s">
        <v>21</v>
      </c>
      <c r="I137" s="32" t="s">
        <v>10</v>
      </c>
      <c r="J137" s="32" t="s">
        <v>16</v>
      </c>
      <c r="K137" s="32" t="s">
        <v>372</v>
      </c>
      <c r="L137" s="34">
        <v>940</v>
      </c>
      <c r="M137" s="151">
        <v>28454.986907999999</v>
      </c>
      <c r="N137" s="35">
        <v>-12759</v>
      </c>
      <c r="O137" s="35">
        <v>692.74485967386204</v>
      </c>
      <c r="P137" s="31">
        <v>40241.485598799998</v>
      </c>
      <c r="Q137" s="36">
        <v>818.90133700000001</v>
      </c>
      <c r="R137" s="37">
        <v>0</v>
      </c>
      <c r="S137" s="37">
        <v>708.46694628598641</v>
      </c>
      <c r="T137" s="37">
        <v>1171.5330537140135</v>
      </c>
      <c r="U137" s="38">
        <v>1880.0101379060759</v>
      </c>
      <c r="V137" s="39">
        <v>2698.9114749060759</v>
      </c>
      <c r="W137" s="35">
        <v>42940.397073706074</v>
      </c>
      <c r="X137" s="35">
        <v>1328.3755242859916</v>
      </c>
      <c r="Y137" s="34">
        <v>41612.021549420082</v>
      </c>
      <c r="Z137" s="145">
        <v>0</v>
      </c>
      <c r="AA137" s="35">
        <v>1216.8521373612139</v>
      </c>
      <c r="AB137" s="35">
        <v>4606.2168049848597</v>
      </c>
      <c r="AC137" s="35">
        <v>7444.6399999999994</v>
      </c>
      <c r="AD137" s="35">
        <v>335.17622586874978</v>
      </c>
      <c r="AE137" s="35">
        <v>0</v>
      </c>
      <c r="AF137" s="35">
        <v>13602.885168214823</v>
      </c>
      <c r="AG137" s="137">
        <v>21700</v>
      </c>
      <c r="AH137" s="35">
        <v>24545.498690799999</v>
      </c>
      <c r="AI137" s="35">
        <v>0</v>
      </c>
      <c r="AJ137" s="35">
        <v>2845.4986908000001</v>
      </c>
      <c r="AK137" s="35">
        <v>2845.4986908000001</v>
      </c>
      <c r="AL137" s="35">
        <v>21700</v>
      </c>
      <c r="AM137" s="35">
        <v>21700</v>
      </c>
      <c r="AN137" s="35">
        <v>0</v>
      </c>
      <c r="AO137" s="35">
        <v>40241.485598799998</v>
      </c>
      <c r="AP137" s="35">
        <v>37395.986907999999</v>
      </c>
      <c r="AQ137" s="35">
        <v>2845.4986907999992</v>
      </c>
      <c r="AR137" s="35">
        <v>-12759</v>
      </c>
      <c r="AS137" s="35">
        <v>0</v>
      </c>
    </row>
    <row r="138" spans="2:45" s="1" customFormat="1" ht="12.75" x14ac:dyDescent="0.2">
      <c r="B138" s="32" t="s">
        <v>1211</v>
      </c>
      <c r="C138" s="33" t="s">
        <v>165</v>
      </c>
      <c r="D138" s="32" t="s">
        <v>166</v>
      </c>
      <c r="E138" s="32" t="s">
        <v>12</v>
      </c>
      <c r="F138" s="32" t="s">
        <v>17</v>
      </c>
      <c r="G138" s="32" t="s">
        <v>20</v>
      </c>
      <c r="H138" s="32" t="s">
        <v>21</v>
      </c>
      <c r="I138" s="32" t="s">
        <v>10</v>
      </c>
      <c r="J138" s="32" t="s">
        <v>11</v>
      </c>
      <c r="K138" s="32" t="s">
        <v>167</v>
      </c>
      <c r="L138" s="34">
        <v>4340</v>
      </c>
      <c r="M138" s="151">
        <v>159594.51288900001</v>
      </c>
      <c r="N138" s="35">
        <v>-15162</v>
      </c>
      <c r="O138" s="35">
        <v>0</v>
      </c>
      <c r="P138" s="31">
        <v>85784.5641779</v>
      </c>
      <c r="Q138" s="36">
        <v>13276.180394000001</v>
      </c>
      <c r="R138" s="37">
        <v>0</v>
      </c>
      <c r="S138" s="37">
        <v>1882.0697291435799</v>
      </c>
      <c r="T138" s="37">
        <v>6797.9302708564201</v>
      </c>
      <c r="U138" s="38">
        <v>8680.0468069280523</v>
      </c>
      <c r="V138" s="39">
        <v>21956.227200928053</v>
      </c>
      <c r="W138" s="35">
        <v>107740.79137882806</v>
      </c>
      <c r="X138" s="35">
        <v>3528.8807421435922</v>
      </c>
      <c r="Y138" s="34">
        <v>104211.91063668446</v>
      </c>
      <c r="Z138" s="145">
        <v>0</v>
      </c>
      <c r="AA138" s="35">
        <v>9237.2510635693216</v>
      </c>
      <c r="AB138" s="35">
        <v>18712.736404448071</v>
      </c>
      <c r="AC138" s="35">
        <v>56983.299999999996</v>
      </c>
      <c r="AD138" s="35">
        <v>2089.54</v>
      </c>
      <c r="AE138" s="35">
        <v>563.05999999999995</v>
      </c>
      <c r="AF138" s="35">
        <v>87585.887468017376</v>
      </c>
      <c r="AG138" s="137">
        <v>41666</v>
      </c>
      <c r="AH138" s="35">
        <v>64524.051288900002</v>
      </c>
      <c r="AI138" s="35">
        <v>0</v>
      </c>
      <c r="AJ138" s="35">
        <v>15959.451288900002</v>
      </c>
      <c r="AK138" s="35">
        <v>15959.451288900002</v>
      </c>
      <c r="AL138" s="35">
        <v>41666</v>
      </c>
      <c r="AM138" s="35">
        <v>48564.6</v>
      </c>
      <c r="AN138" s="35">
        <v>6898.5999999999985</v>
      </c>
      <c r="AO138" s="35">
        <v>85784.5641779</v>
      </c>
      <c r="AP138" s="35">
        <v>62926.512888999998</v>
      </c>
      <c r="AQ138" s="35">
        <v>22858.051288899995</v>
      </c>
      <c r="AR138" s="35">
        <v>-15162</v>
      </c>
      <c r="AS138" s="35">
        <v>0</v>
      </c>
    </row>
    <row r="139" spans="2:45" s="1" customFormat="1" ht="12.75" x14ac:dyDescent="0.2">
      <c r="B139" s="32" t="s">
        <v>1211</v>
      </c>
      <c r="C139" s="33" t="s">
        <v>985</v>
      </c>
      <c r="D139" s="32" t="s">
        <v>986</v>
      </c>
      <c r="E139" s="32" t="s">
        <v>12</v>
      </c>
      <c r="F139" s="32" t="s">
        <v>17</v>
      </c>
      <c r="G139" s="32" t="s">
        <v>20</v>
      </c>
      <c r="H139" s="32" t="s">
        <v>21</v>
      </c>
      <c r="I139" s="32" t="s">
        <v>10</v>
      </c>
      <c r="J139" s="32" t="s">
        <v>11</v>
      </c>
      <c r="K139" s="32" t="s">
        <v>987</v>
      </c>
      <c r="L139" s="34">
        <v>2543</v>
      </c>
      <c r="M139" s="151">
        <v>66926.910168000002</v>
      </c>
      <c r="N139" s="35">
        <v>-281367</v>
      </c>
      <c r="O139" s="35">
        <v>93555.363278972145</v>
      </c>
      <c r="P139" s="31">
        <v>-179291.22881519998</v>
      </c>
      <c r="Q139" s="36">
        <v>10127.556726000001</v>
      </c>
      <c r="R139" s="37">
        <v>179291.22881519998</v>
      </c>
      <c r="S139" s="37">
        <v>822.35413257174446</v>
      </c>
      <c r="T139" s="37">
        <v>60981.937270711671</v>
      </c>
      <c r="U139" s="38">
        <v>241096.82032685538</v>
      </c>
      <c r="V139" s="39">
        <v>251224.37705285539</v>
      </c>
      <c r="W139" s="35">
        <v>251224.37705285539</v>
      </c>
      <c r="X139" s="35">
        <v>85689.280417543894</v>
      </c>
      <c r="Y139" s="34">
        <v>165535.09663531149</v>
      </c>
      <c r="Z139" s="145">
        <v>0</v>
      </c>
      <c r="AA139" s="35">
        <v>1977.0325230566229</v>
      </c>
      <c r="AB139" s="35">
        <v>11340.20105346032</v>
      </c>
      <c r="AC139" s="35">
        <v>26018.25</v>
      </c>
      <c r="AD139" s="35">
        <v>735.07334293742997</v>
      </c>
      <c r="AE139" s="35">
        <v>0</v>
      </c>
      <c r="AF139" s="35">
        <v>40070.556919454371</v>
      </c>
      <c r="AG139" s="137">
        <v>0</v>
      </c>
      <c r="AH139" s="35">
        <v>35148.861016800001</v>
      </c>
      <c r="AI139" s="35">
        <v>0</v>
      </c>
      <c r="AJ139" s="35">
        <v>6692.6910168000004</v>
      </c>
      <c r="AK139" s="35">
        <v>6692.6910168000004</v>
      </c>
      <c r="AL139" s="35">
        <v>0</v>
      </c>
      <c r="AM139" s="35">
        <v>28456.17</v>
      </c>
      <c r="AN139" s="35">
        <v>28456.17</v>
      </c>
      <c r="AO139" s="35">
        <v>-179291.22881519998</v>
      </c>
      <c r="AP139" s="35">
        <v>-214440.08983199997</v>
      </c>
      <c r="AQ139" s="35">
        <v>35148.861016799987</v>
      </c>
      <c r="AR139" s="35">
        <v>-281367</v>
      </c>
      <c r="AS139" s="35">
        <v>0</v>
      </c>
    </row>
    <row r="140" spans="2:45" s="1" customFormat="1" ht="12.75" x14ac:dyDescent="0.2">
      <c r="B140" s="32" t="s">
        <v>1211</v>
      </c>
      <c r="C140" s="33" t="s">
        <v>898</v>
      </c>
      <c r="D140" s="32" t="s">
        <v>899</v>
      </c>
      <c r="E140" s="32" t="s">
        <v>12</v>
      </c>
      <c r="F140" s="32" t="s">
        <v>17</v>
      </c>
      <c r="G140" s="32" t="s">
        <v>20</v>
      </c>
      <c r="H140" s="32" t="s">
        <v>21</v>
      </c>
      <c r="I140" s="32" t="s">
        <v>10</v>
      </c>
      <c r="J140" s="32" t="s">
        <v>11</v>
      </c>
      <c r="K140" s="32" t="s">
        <v>900</v>
      </c>
      <c r="L140" s="34">
        <v>1639</v>
      </c>
      <c r="M140" s="151">
        <v>55586.837788000004</v>
      </c>
      <c r="N140" s="35">
        <v>5167.5599999999995</v>
      </c>
      <c r="O140" s="35">
        <v>0</v>
      </c>
      <c r="P140" s="31">
        <v>67769.807788000006</v>
      </c>
      <c r="Q140" s="36">
        <v>2215.3755689999998</v>
      </c>
      <c r="R140" s="37">
        <v>0</v>
      </c>
      <c r="S140" s="37">
        <v>817.7158457145996</v>
      </c>
      <c r="T140" s="37">
        <v>2460.2841542854003</v>
      </c>
      <c r="U140" s="38">
        <v>3278.017676625594</v>
      </c>
      <c r="V140" s="39">
        <v>5493.3932456255934</v>
      </c>
      <c r="W140" s="35">
        <v>73263.201033625606</v>
      </c>
      <c r="X140" s="35">
        <v>1533.217210714618</v>
      </c>
      <c r="Y140" s="34">
        <v>71729.983822910988</v>
      </c>
      <c r="Z140" s="145">
        <v>0</v>
      </c>
      <c r="AA140" s="35">
        <v>1477.5340950842669</v>
      </c>
      <c r="AB140" s="35">
        <v>6480.2783265558246</v>
      </c>
      <c r="AC140" s="35">
        <v>21389.02</v>
      </c>
      <c r="AD140" s="35">
        <v>0</v>
      </c>
      <c r="AE140" s="35">
        <v>0</v>
      </c>
      <c r="AF140" s="35">
        <v>29346.832421640094</v>
      </c>
      <c r="AG140" s="137">
        <v>1460</v>
      </c>
      <c r="AH140" s="35">
        <v>18340.41</v>
      </c>
      <c r="AI140" s="35">
        <v>0</v>
      </c>
      <c r="AJ140" s="35">
        <v>0</v>
      </c>
      <c r="AK140" s="35">
        <v>0</v>
      </c>
      <c r="AL140" s="35">
        <v>1460</v>
      </c>
      <c r="AM140" s="35">
        <v>18340.41</v>
      </c>
      <c r="AN140" s="35">
        <v>16880.41</v>
      </c>
      <c r="AO140" s="35">
        <v>67769.807788000006</v>
      </c>
      <c r="AP140" s="35">
        <v>50889.397788000002</v>
      </c>
      <c r="AQ140" s="35">
        <v>16880.410000000003</v>
      </c>
      <c r="AR140" s="35">
        <v>5167.5599999999995</v>
      </c>
      <c r="AS140" s="35">
        <v>0</v>
      </c>
    </row>
    <row r="141" spans="2:45" s="1" customFormat="1" ht="12.75" x14ac:dyDescent="0.2">
      <c r="B141" s="32" t="s">
        <v>1211</v>
      </c>
      <c r="C141" s="33" t="s">
        <v>523</v>
      </c>
      <c r="D141" s="32" t="s">
        <v>524</v>
      </c>
      <c r="E141" s="32" t="s">
        <v>12</v>
      </c>
      <c r="F141" s="32" t="s">
        <v>17</v>
      </c>
      <c r="G141" s="32" t="s">
        <v>20</v>
      </c>
      <c r="H141" s="32" t="s">
        <v>21</v>
      </c>
      <c r="I141" s="32" t="s">
        <v>10</v>
      </c>
      <c r="J141" s="32" t="s">
        <v>16</v>
      </c>
      <c r="K141" s="32" t="s">
        <v>525</v>
      </c>
      <c r="L141" s="34">
        <v>698</v>
      </c>
      <c r="M141" s="151">
        <v>143602.463001</v>
      </c>
      <c r="N141" s="35">
        <v>-15722</v>
      </c>
      <c r="O141" s="35">
        <v>9073.2769810846985</v>
      </c>
      <c r="P141" s="31">
        <v>88825.901000999991</v>
      </c>
      <c r="Q141" s="36">
        <v>10731.111585000001</v>
      </c>
      <c r="R141" s="37">
        <v>0</v>
      </c>
      <c r="S141" s="37">
        <v>205.98498400007912</v>
      </c>
      <c r="T141" s="37">
        <v>1190.0150159999209</v>
      </c>
      <c r="U141" s="38">
        <v>1396.0075279345117</v>
      </c>
      <c r="V141" s="39">
        <v>12127.119112934512</v>
      </c>
      <c r="W141" s="35">
        <v>100953.0201139345</v>
      </c>
      <c r="X141" s="35">
        <v>386.22184500006551</v>
      </c>
      <c r="Y141" s="34">
        <v>100566.79826893444</v>
      </c>
      <c r="Z141" s="145">
        <v>0</v>
      </c>
      <c r="AA141" s="35">
        <v>2836.1369611984528</v>
      </c>
      <c r="AB141" s="35">
        <v>5753.3317683307023</v>
      </c>
      <c r="AC141" s="35">
        <v>7608</v>
      </c>
      <c r="AD141" s="35">
        <v>0</v>
      </c>
      <c r="AE141" s="35">
        <v>0</v>
      </c>
      <c r="AF141" s="35">
        <v>16197.468729529155</v>
      </c>
      <c r="AG141" s="137">
        <v>4662</v>
      </c>
      <c r="AH141" s="35">
        <v>10028.437999999998</v>
      </c>
      <c r="AI141" s="35">
        <v>0</v>
      </c>
      <c r="AJ141" s="35">
        <v>3201.3</v>
      </c>
      <c r="AK141" s="35">
        <v>3201.3</v>
      </c>
      <c r="AL141" s="35">
        <v>4662</v>
      </c>
      <c r="AM141" s="35">
        <v>6827.137999999999</v>
      </c>
      <c r="AN141" s="35">
        <v>2165.137999999999</v>
      </c>
      <c r="AO141" s="35">
        <v>88825.901000999991</v>
      </c>
      <c r="AP141" s="35">
        <v>83459.463000999996</v>
      </c>
      <c r="AQ141" s="35">
        <v>5366.4379999999946</v>
      </c>
      <c r="AR141" s="35">
        <v>-15722</v>
      </c>
      <c r="AS141" s="35">
        <v>0</v>
      </c>
    </row>
    <row r="142" spans="2:45" s="1" customFormat="1" ht="12.75" x14ac:dyDescent="0.2">
      <c r="B142" s="32" t="s">
        <v>1211</v>
      </c>
      <c r="C142" s="33" t="s">
        <v>222</v>
      </c>
      <c r="D142" s="32" t="s">
        <v>223</v>
      </c>
      <c r="E142" s="32" t="s">
        <v>12</v>
      </c>
      <c r="F142" s="32" t="s">
        <v>17</v>
      </c>
      <c r="G142" s="32" t="s">
        <v>20</v>
      </c>
      <c r="H142" s="32" t="s">
        <v>21</v>
      </c>
      <c r="I142" s="32" t="s">
        <v>10</v>
      </c>
      <c r="J142" s="32" t="s">
        <v>11</v>
      </c>
      <c r="K142" s="32" t="s">
        <v>224</v>
      </c>
      <c r="L142" s="34">
        <v>1208</v>
      </c>
      <c r="M142" s="151">
        <v>63723.264098614614</v>
      </c>
      <c r="N142" s="35">
        <v>0</v>
      </c>
      <c r="O142" s="35">
        <v>0</v>
      </c>
      <c r="P142" s="31">
        <v>0</v>
      </c>
      <c r="Q142" s="36">
        <v>4087.6449550000002</v>
      </c>
      <c r="R142" s="37">
        <v>0</v>
      </c>
      <c r="S142" s="37">
        <v>1194.3803908576017</v>
      </c>
      <c r="T142" s="37">
        <v>1221.6196091423983</v>
      </c>
      <c r="U142" s="38">
        <v>2416.0130282878081</v>
      </c>
      <c r="V142" s="39">
        <v>6503.6579832878087</v>
      </c>
      <c r="W142" s="35">
        <v>6503.6579832878087</v>
      </c>
      <c r="X142" s="35">
        <v>2239.4632328576026</v>
      </c>
      <c r="Y142" s="34">
        <v>4264.1947504302061</v>
      </c>
      <c r="Z142" s="145">
        <v>0</v>
      </c>
      <c r="AA142" s="35">
        <v>1587.0569889922467</v>
      </c>
      <c r="AB142" s="35">
        <v>7840.0397371562012</v>
      </c>
      <c r="AC142" s="35">
        <v>9880.2200000000012</v>
      </c>
      <c r="AD142" s="35">
        <v>872.5</v>
      </c>
      <c r="AE142" s="35">
        <v>1071.07</v>
      </c>
      <c r="AF142" s="35">
        <v>21250.886726148448</v>
      </c>
      <c r="AG142" s="137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</row>
    <row r="143" spans="2:45" s="1" customFormat="1" ht="12.75" x14ac:dyDescent="0.2">
      <c r="B143" s="32" t="s">
        <v>1211</v>
      </c>
      <c r="C143" s="33" t="s">
        <v>246</v>
      </c>
      <c r="D143" s="32" t="s">
        <v>247</v>
      </c>
      <c r="E143" s="32" t="s">
        <v>12</v>
      </c>
      <c r="F143" s="32" t="s">
        <v>17</v>
      </c>
      <c r="G143" s="32" t="s">
        <v>20</v>
      </c>
      <c r="H143" s="32" t="s">
        <v>21</v>
      </c>
      <c r="I143" s="32" t="s">
        <v>10</v>
      </c>
      <c r="J143" s="32" t="s">
        <v>16</v>
      </c>
      <c r="K143" s="32" t="s">
        <v>248</v>
      </c>
      <c r="L143" s="34">
        <v>267</v>
      </c>
      <c r="M143" s="151">
        <v>21335.574567</v>
      </c>
      <c r="N143" s="35">
        <v>-29194</v>
      </c>
      <c r="O143" s="35">
        <v>16863.711504821589</v>
      </c>
      <c r="P143" s="31">
        <v>-14543.898433</v>
      </c>
      <c r="Q143" s="36">
        <v>1433.815938</v>
      </c>
      <c r="R143" s="37">
        <v>14543.898433</v>
      </c>
      <c r="S143" s="37">
        <v>272.24578057153309</v>
      </c>
      <c r="T143" s="37">
        <v>12370.463377618109</v>
      </c>
      <c r="U143" s="38">
        <v>27186.754195058944</v>
      </c>
      <c r="V143" s="39">
        <v>28620.570133058944</v>
      </c>
      <c r="W143" s="35">
        <v>28620.570133058944</v>
      </c>
      <c r="X143" s="35">
        <v>16178.571463393124</v>
      </c>
      <c r="Y143" s="34">
        <v>12441.99866966582</v>
      </c>
      <c r="Z143" s="145">
        <v>0</v>
      </c>
      <c r="AA143" s="35">
        <v>4073.7227748573787</v>
      </c>
      <c r="AB143" s="35">
        <v>1453.6706579961776</v>
      </c>
      <c r="AC143" s="35">
        <v>4067.16</v>
      </c>
      <c r="AD143" s="35">
        <v>104.1175296</v>
      </c>
      <c r="AE143" s="35">
        <v>0</v>
      </c>
      <c r="AF143" s="35">
        <v>9698.6709624535561</v>
      </c>
      <c r="AG143" s="137">
        <v>0</v>
      </c>
      <c r="AH143" s="35">
        <v>3831.5269999999996</v>
      </c>
      <c r="AI143" s="35">
        <v>0</v>
      </c>
      <c r="AJ143" s="35">
        <v>1220</v>
      </c>
      <c r="AK143" s="35">
        <v>1220</v>
      </c>
      <c r="AL143" s="35">
        <v>0</v>
      </c>
      <c r="AM143" s="35">
        <v>2611.5269999999996</v>
      </c>
      <c r="AN143" s="35">
        <v>2611.5269999999996</v>
      </c>
      <c r="AO143" s="35">
        <v>-14543.898433</v>
      </c>
      <c r="AP143" s="35">
        <v>-18375.425433</v>
      </c>
      <c r="AQ143" s="35">
        <v>3831.527</v>
      </c>
      <c r="AR143" s="35">
        <v>-29194</v>
      </c>
      <c r="AS143" s="35">
        <v>0</v>
      </c>
    </row>
    <row r="144" spans="2:45" s="1" customFormat="1" ht="12.75" x14ac:dyDescent="0.2">
      <c r="B144" s="32" t="s">
        <v>1211</v>
      </c>
      <c r="C144" s="33" t="s">
        <v>73</v>
      </c>
      <c r="D144" s="32" t="s">
        <v>74</v>
      </c>
      <c r="E144" s="32" t="s">
        <v>12</v>
      </c>
      <c r="F144" s="32" t="s">
        <v>17</v>
      </c>
      <c r="G144" s="32" t="s">
        <v>20</v>
      </c>
      <c r="H144" s="32" t="s">
        <v>21</v>
      </c>
      <c r="I144" s="32" t="s">
        <v>10</v>
      </c>
      <c r="J144" s="32" t="s">
        <v>11</v>
      </c>
      <c r="K144" s="32" t="s">
        <v>75</v>
      </c>
      <c r="L144" s="34">
        <v>1247</v>
      </c>
      <c r="M144" s="151">
        <v>44771.454079999996</v>
      </c>
      <c r="N144" s="35">
        <v>-18576.439999999999</v>
      </c>
      <c r="O144" s="35">
        <v>8916.3498568193536</v>
      </c>
      <c r="P144" s="31">
        <v>44626.089487999998</v>
      </c>
      <c r="Q144" s="36">
        <v>1367.9814879999999</v>
      </c>
      <c r="R144" s="37">
        <v>0</v>
      </c>
      <c r="S144" s="37">
        <v>420.09945028587561</v>
      </c>
      <c r="T144" s="37">
        <v>2073.9005497141243</v>
      </c>
      <c r="U144" s="38">
        <v>2494.0134489030606</v>
      </c>
      <c r="V144" s="39">
        <v>3861.9949369030605</v>
      </c>
      <c r="W144" s="35">
        <v>48488.084424903056</v>
      </c>
      <c r="X144" s="35">
        <v>787.68646928587259</v>
      </c>
      <c r="Y144" s="34">
        <v>47700.397955617183</v>
      </c>
      <c r="Z144" s="145">
        <v>0</v>
      </c>
      <c r="AA144" s="35">
        <v>1741.2010342637629</v>
      </c>
      <c r="AB144" s="35">
        <v>5558.3230985058353</v>
      </c>
      <c r="AC144" s="35">
        <v>14003.5</v>
      </c>
      <c r="AD144" s="35">
        <v>0</v>
      </c>
      <c r="AE144" s="35">
        <v>250.39</v>
      </c>
      <c r="AF144" s="35">
        <v>21553.414132769598</v>
      </c>
      <c r="AG144" s="137">
        <v>12090</v>
      </c>
      <c r="AH144" s="35">
        <v>18431.075407999997</v>
      </c>
      <c r="AI144" s="35">
        <v>31</v>
      </c>
      <c r="AJ144" s="35">
        <v>4477.1454079999994</v>
      </c>
      <c r="AK144" s="35">
        <v>4446.1454079999994</v>
      </c>
      <c r="AL144" s="35">
        <v>12059</v>
      </c>
      <c r="AM144" s="35">
        <v>13953.929999999998</v>
      </c>
      <c r="AN144" s="35">
        <v>1894.9299999999985</v>
      </c>
      <c r="AO144" s="35">
        <v>44626.089487999998</v>
      </c>
      <c r="AP144" s="35">
        <v>38285.014080000001</v>
      </c>
      <c r="AQ144" s="35">
        <v>6341.075407999997</v>
      </c>
      <c r="AR144" s="35">
        <v>-18576.439999999999</v>
      </c>
      <c r="AS144" s="35">
        <v>0</v>
      </c>
    </row>
    <row r="145" spans="2:45" s="1" customFormat="1" ht="12.75" x14ac:dyDescent="0.2">
      <c r="B145" s="32" t="s">
        <v>1211</v>
      </c>
      <c r="C145" s="33" t="s">
        <v>1000</v>
      </c>
      <c r="D145" s="32" t="s">
        <v>1001</v>
      </c>
      <c r="E145" s="32" t="s">
        <v>12</v>
      </c>
      <c r="F145" s="32" t="s">
        <v>17</v>
      </c>
      <c r="G145" s="32" t="s">
        <v>20</v>
      </c>
      <c r="H145" s="32" t="s">
        <v>21</v>
      </c>
      <c r="I145" s="32" t="s">
        <v>10</v>
      </c>
      <c r="J145" s="32" t="s">
        <v>11</v>
      </c>
      <c r="K145" s="32" t="s">
        <v>1002</v>
      </c>
      <c r="L145" s="34">
        <v>1032</v>
      </c>
      <c r="M145" s="151">
        <v>46000.726244000005</v>
      </c>
      <c r="N145" s="35">
        <v>-12165</v>
      </c>
      <c r="O145" s="35">
        <v>4031.8504057023929</v>
      </c>
      <c r="P145" s="31">
        <v>24699.806244000007</v>
      </c>
      <c r="Q145" s="36">
        <v>6128.2332649999998</v>
      </c>
      <c r="R145" s="37">
        <v>0</v>
      </c>
      <c r="S145" s="37">
        <v>695.57792114312429</v>
      </c>
      <c r="T145" s="37">
        <v>1368.4220788568757</v>
      </c>
      <c r="U145" s="38">
        <v>2064.0111301266707</v>
      </c>
      <c r="V145" s="39">
        <v>8192.2443951266705</v>
      </c>
      <c r="W145" s="35">
        <v>32892.050639126675</v>
      </c>
      <c r="X145" s="35">
        <v>1304.2086021431169</v>
      </c>
      <c r="Y145" s="34">
        <v>31587.842036983559</v>
      </c>
      <c r="Z145" s="145">
        <v>0</v>
      </c>
      <c r="AA145" s="35">
        <v>1558.5851267676853</v>
      </c>
      <c r="AB145" s="35">
        <v>2697.1419117325672</v>
      </c>
      <c r="AC145" s="35">
        <v>10730.060000000001</v>
      </c>
      <c r="AD145" s="35">
        <v>1088.5</v>
      </c>
      <c r="AE145" s="35">
        <v>0</v>
      </c>
      <c r="AF145" s="35">
        <v>16074.287038500253</v>
      </c>
      <c r="AG145" s="137">
        <v>7590</v>
      </c>
      <c r="AH145" s="35">
        <v>13375.08</v>
      </c>
      <c r="AI145" s="35">
        <v>0</v>
      </c>
      <c r="AJ145" s="35">
        <v>1827</v>
      </c>
      <c r="AK145" s="35">
        <v>1827</v>
      </c>
      <c r="AL145" s="35">
        <v>7590</v>
      </c>
      <c r="AM145" s="35">
        <v>11548.08</v>
      </c>
      <c r="AN145" s="35">
        <v>3958.08</v>
      </c>
      <c r="AO145" s="35">
        <v>24699.806244000007</v>
      </c>
      <c r="AP145" s="35">
        <v>18914.726244000005</v>
      </c>
      <c r="AQ145" s="35">
        <v>5785.0800000000017</v>
      </c>
      <c r="AR145" s="35">
        <v>-12165</v>
      </c>
      <c r="AS145" s="35">
        <v>0</v>
      </c>
    </row>
    <row r="146" spans="2:45" s="1" customFormat="1" ht="12.75" x14ac:dyDescent="0.2">
      <c r="B146" s="32" t="s">
        <v>1211</v>
      </c>
      <c r="C146" s="33" t="s">
        <v>18</v>
      </c>
      <c r="D146" s="32" t="s">
        <v>19</v>
      </c>
      <c r="E146" s="32" t="s">
        <v>12</v>
      </c>
      <c r="F146" s="32" t="s">
        <v>17</v>
      </c>
      <c r="G146" s="32" t="s">
        <v>20</v>
      </c>
      <c r="H146" s="32" t="s">
        <v>21</v>
      </c>
      <c r="I146" s="32" t="s">
        <v>10</v>
      </c>
      <c r="J146" s="32" t="s">
        <v>13</v>
      </c>
      <c r="K146" s="32" t="s">
        <v>22</v>
      </c>
      <c r="L146" s="34">
        <v>6595</v>
      </c>
      <c r="M146" s="151">
        <v>309510.44273399998</v>
      </c>
      <c r="N146" s="35">
        <v>-107708</v>
      </c>
      <c r="O146" s="35">
        <v>52901.68209008882</v>
      </c>
      <c r="P146" s="31">
        <v>26314.322007399984</v>
      </c>
      <c r="Q146" s="36">
        <v>15379.526229999999</v>
      </c>
      <c r="R146" s="37">
        <v>0</v>
      </c>
      <c r="S146" s="37">
        <v>5765.1267211450713</v>
      </c>
      <c r="T146" s="37">
        <v>13676.985964534906</v>
      </c>
      <c r="U146" s="38">
        <v>19442.217527335473</v>
      </c>
      <c r="V146" s="39">
        <v>34821.743757335469</v>
      </c>
      <c r="W146" s="35">
        <v>61136.065764735453</v>
      </c>
      <c r="X146" s="35">
        <v>27061.932335833902</v>
      </c>
      <c r="Y146" s="34">
        <v>34074.13342890155</v>
      </c>
      <c r="Z146" s="145">
        <v>0</v>
      </c>
      <c r="AA146" s="35">
        <v>21343.139604369582</v>
      </c>
      <c r="AB146" s="35">
        <v>80072.260048274853</v>
      </c>
      <c r="AC146" s="35">
        <v>39866.14</v>
      </c>
      <c r="AD146" s="35">
        <v>1460.4261642499998</v>
      </c>
      <c r="AE146" s="35">
        <v>1941.45</v>
      </c>
      <c r="AF146" s="35">
        <v>144683.41581689444</v>
      </c>
      <c r="AG146" s="137">
        <v>0</v>
      </c>
      <c r="AH146" s="35">
        <v>103449.8792734</v>
      </c>
      <c r="AI146" s="35">
        <v>0</v>
      </c>
      <c r="AJ146" s="35">
        <v>30951.044273399999</v>
      </c>
      <c r="AK146" s="35">
        <v>30951.044273399999</v>
      </c>
      <c r="AL146" s="35">
        <v>0</v>
      </c>
      <c r="AM146" s="35">
        <v>72498.835000000006</v>
      </c>
      <c r="AN146" s="35">
        <v>72498.835000000006</v>
      </c>
      <c r="AO146" s="35">
        <v>26314.322007399984</v>
      </c>
      <c r="AP146" s="35">
        <v>-77135.557266000018</v>
      </c>
      <c r="AQ146" s="35">
        <v>103449.8792734</v>
      </c>
      <c r="AR146" s="35">
        <v>-107708</v>
      </c>
      <c r="AS146" s="35">
        <v>0</v>
      </c>
    </row>
    <row r="147" spans="2:45" s="1" customFormat="1" ht="12.75" x14ac:dyDescent="0.2">
      <c r="B147" s="32" t="s">
        <v>1211</v>
      </c>
      <c r="C147" s="33" t="s">
        <v>135</v>
      </c>
      <c r="D147" s="32" t="s">
        <v>136</v>
      </c>
      <c r="E147" s="32" t="s">
        <v>12</v>
      </c>
      <c r="F147" s="32" t="s">
        <v>17</v>
      </c>
      <c r="G147" s="32" t="s">
        <v>20</v>
      </c>
      <c r="H147" s="32" t="s">
        <v>21</v>
      </c>
      <c r="I147" s="32" t="s">
        <v>10</v>
      </c>
      <c r="J147" s="32" t="s">
        <v>16</v>
      </c>
      <c r="K147" s="32" t="s">
        <v>137</v>
      </c>
      <c r="L147" s="34">
        <v>423</v>
      </c>
      <c r="M147" s="151">
        <v>11984.310065000001</v>
      </c>
      <c r="N147" s="35">
        <v>-265</v>
      </c>
      <c r="O147" s="35">
        <v>0</v>
      </c>
      <c r="P147" s="31">
        <v>17389.741071500001</v>
      </c>
      <c r="Q147" s="36">
        <v>0</v>
      </c>
      <c r="R147" s="37">
        <v>0</v>
      </c>
      <c r="S147" s="37">
        <v>0</v>
      </c>
      <c r="T147" s="37">
        <v>846</v>
      </c>
      <c r="U147" s="38">
        <v>846.00456205773423</v>
      </c>
      <c r="V147" s="39">
        <v>846.00456205773423</v>
      </c>
      <c r="W147" s="35">
        <v>18235.745633557734</v>
      </c>
      <c r="X147" s="35">
        <v>0</v>
      </c>
      <c r="Y147" s="34">
        <v>18235.745633557734</v>
      </c>
      <c r="Z147" s="145">
        <v>0</v>
      </c>
      <c r="AA147" s="35">
        <v>1553.7219193873557</v>
      </c>
      <c r="AB147" s="35">
        <v>2562.9120695369625</v>
      </c>
      <c r="AC147" s="35">
        <v>5131.55</v>
      </c>
      <c r="AD147" s="35">
        <v>130.28231159999996</v>
      </c>
      <c r="AE147" s="35">
        <v>109.87</v>
      </c>
      <c r="AF147" s="35">
        <v>9488.3363005243191</v>
      </c>
      <c r="AG147" s="137">
        <v>19043</v>
      </c>
      <c r="AH147" s="35">
        <v>20241.431006499999</v>
      </c>
      <c r="AI147" s="35">
        <v>0</v>
      </c>
      <c r="AJ147" s="35">
        <v>1198.4310065000002</v>
      </c>
      <c r="AK147" s="35">
        <v>1198.4310065000002</v>
      </c>
      <c r="AL147" s="35">
        <v>19043</v>
      </c>
      <c r="AM147" s="35">
        <v>19043</v>
      </c>
      <c r="AN147" s="35">
        <v>0</v>
      </c>
      <c r="AO147" s="35">
        <v>17389.741071500001</v>
      </c>
      <c r="AP147" s="35">
        <v>16191.310065</v>
      </c>
      <c r="AQ147" s="35">
        <v>1198.4310064999991</v>
      </c>
      <c r="AR147" s="35">
        <v>-265</v>
      </c>
      <c r="AS147" s="35">
        <v>0</v>
      </c>
    </row>
    <row r="148" spans="2:45" s="1" customFormat="1" ht="12.75" x14ac:dyDescent="0.2">
      <c r="B148" s="32" t="s">
        <v>1211</v>
      </c>
      <c r="C148" s="33" t="s">
        <v>706</v>
      </c>
      <c r="D148" s="32" t="s">
        <v>707</v>
      </c>
      <c r="E148" s="32" t="s">
        <v>12</v>
      </c>
      <c r="F148" s="32" t="s">
        <v>17</v>
      </c>
      <c r="G148" s="32" t="s">
        <v>20</v>
      </c>
      <c r="H148" s="32" t="s">
        <v>21</v>
      </c>
      <c r="I148" s="32" t="s">
        <v>10</v>
      </c>
      <c r="J148" s="32" t="s">
        <v>16</v>
      </c>
      <c r="K148" s="32" t="s">
        <v>708</v>
      </c>
      <c r="L148" s="34">
        <v>390</v>
      </c>
      <c r="M148" s="151">
        <v>15158.054505985932</v>
      </c>
      <c r="N148" s="35">
        <v>0</v>
      </c>
      <c r="O148" s="35">
        <v>0</v>
      </c>
      <c r="P148" s="31">
        <v>0</v>
      </c>
      <c r="Q148" s="36">
        <v>500.24241999999998</v>
      </c>
      <c r="R148" s="37">
        <v>0</v>
      </c>
      <c r="S148" s="37">
        <v>171.67405485720877</v>
      </c>
      <c r="T148" s="37">
        <v>608.32594514279117</v>
      </c>
      <c r="U148" s="38">
        <v>780.00420615252096</v>
      </c>
      <c r="V148" s="39">
        <v>1280.246626152521</v>
      </c>
      <c r="W148" s="35">
        <v>1280.246626152521</v>
      </c>
      <c r="X148" s="35">
        <v>321.8888528572088</v>
      </c>
      <c r="Y148" s="34">
        <v>958.3577732953122</v>
      </c>
      <c r="Z148" s="145">
        <v>0</v>
      </c>
      <c r="AA148" s="35">
        <v>8155.4333788853664</v>
      </c>
      <c r="AB148" s="35">
        <v>4070.219049797865</v>
      </c>
      <c r="AC148" s="35">
        <v>4010.48</v>
      </c>
      <c r="AD148" s="35">
        <v>136.2798339</v>
      </c>
      <c r="AE148" s="35">
        <v>0</v>
      </c>
      <c r="AF148" s="35">
        <v>16372.412262583231</v>
      </c>
      <c r="AG148" s="137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</row>
    <row r="149" spans="2:45" s="1" customFormat="1" ht="12.75" x14ac:dyDescent="0.2">
      <c r="B149" s="32" t="s">
        <v>1211</v>
      </c>
      <c r="C149" s="33" t="s">
        <v>195</v>
      </c>
      <c r="D149" s="32" t="s">
        <v>196</v>
      </c>
      <c r="E149" s="32" t="s">
        <v>12</v>
      </c>
      <c r="F149" s="32" t="s">
        <v>17</v>
      </c>
      <c r="G149" s="32" t="s">
        <v>20</v>
      </c>
      <c r="H149" s="32" t="s">
        <v>21</v>
      </c>
      <c r="I149" s="32" t="s">
        <v>10</v>
      </c>
      <c r="J149" s="32" t="s">
        <v>16</v>
      </c>
      <c r="K149" s="32" t="s">
        <v>197</v>
      </c>
      <c r="L149" s="34">
        <v>354</v>
      </c>
      <c r="M149" s="151">
        <v>29349.895372999999</v>
      </c>
      <c r="N149" s="35">
        <v>-31254</v>
      </c>
      <c r="O149" s="35">
        <v>11947.074741800323</v>
      </c>
      <c r="P149" s="31">
        <v>4493.3589102999977</v>
      </c>
      <c r="Q149" s="36">
        <v>1251.5870359999999</v>
      </c>
      <c r="R149" s="37">
        <v>0</v>
      </c>
      <c r="S149" s="37">
        <v>225.95440000008676</v>
      </c>
      <c r="T149" s="37">
        <v>5262.7321049084376</v>
      </c>
      <c r="U149" s="38">
        <v>5488.7161026682406</v>
      </c>
      <c r="V149" s="39">
        <v>6740.3031386682405</v>
      </c>
      <c r="W149" s="35">
        <v>11233.662048968239</v>
      </c>
      <c r="X149" s="35">
        <v>6823.503395500411</v>
      </c>
      <c r="Y149" s="34">
        <v>4410.1586534678281</v>
      </c>
      <c r="Z149" s="145">
        <v>0</v>
      </c>
      <c r="AA149" s="35">
        <v>1503.1511972611363</v>
      </c>
      <c r="AB149" s="35">
        <v>3295.0943463774684</v>
      </c>
      <c r="AC149" s="35">
        <v>5059.79</v>
      </c>
      <c r="AD149" s="35">
        <v>63</v>
      </c>
      <c r="AE149" s="35">
        <v>0</v>
      </c>
      <c r="AF149" s="35">
        <v>9921.0355436386053</v>
      </c>
      <c r="AG149" s="137">
        <v>0</v>
      </c>
      <c r="AH149" s="35">
        <v>6397.4635373000001</v>
      </c>
      <c r="AI149" s="35">
        <v>0</v>
      </c>
      <c r="AJ149" s="35">
        <v>2934.9895372999999</v>
      </c>
      <c r="AK149" s="35">
        <v>2934.9895372999999</v>
      </c>
      <c r="AL149" s="35">
        <v>0</v>
      </c>
      <c r="AM149" s="35">
        <v>3462.4739999999997</v>
      </c>
      <c r="AN149" s="35">
        <v>3462.4739999999997</v>
      </c>
      <c r="AO149" s="35">
        <v>4493.3589102999977</v>
      </c>
      <c r="AP149" s="35">
        <v>-1904.1046270000024</v>
      </c>
      <c r="AQ149" s="35">
        <v>6397.4635373000001</v>
      </c>
      <c r="AR149" s="35">
        <v>-31254</v>
      </c>
      <c r="AS149" s="35">
        <v>0</v>
      </c>
    </row>
    <row r="150" spans="2:45" s="1" customFormat="1" ht="12.75" x14ac:dyDescent="0.2">
      <c r="B150" s="32" t="s">
        <v>1211</v>
      </c>
      <c r="C150" s="33" t="s">
        <v>685</v>
      </c>
      <c r="D150" s="32" t="s">
        <v>686</v>
      </c>
      <c r="E150" s="32" t="s">
        <v>12</v>
      </c>
      <c r="F150" s="32" t="s">
        <v>17</v>
      </c>
      <c r="G150" s="32" t="s">
        <v>20</v>
      </c>
      <c r="H150" s="32" t="s">
        <v>21</v>
      </c>
      <c r="I150" s="32" t="s">
        <v>10</v>
      </c>
      <c r="J150" s="32" t="s">
        <v>16</v>
      </c>
      <c r="K150" s="32" t="s">
        <v>687</v>
      </c>
      <c r="L150" s="34">
        <v>143</v>
      </c>
      <c r="M150" s="151">
        <v>6007.8372241397774</v>
      </c>
      <c r="N150" s="35">
        <v>0</v>
      </c>
      <c r="O150" s="35">
        <v>0</v>
      </c>
      <c r="P150" s="31">
        <v>0</v>
      </c>
      <c r="Q150" s="36">
        <v>271.539154</v>
      </c>
      <c r="R150" s="37">
        <v>0</v>
      </c>
      <c r="S150" s="37">
        <v>0</v>
      </c>
      <c r="T150" s="37">
        <v>286</v>
      </c>
      <c r="U150" s="38">
        <v>286.00154225592428</v>
      </c>
      <c r="V150" s="39">
        <v>557.54069625592433</v>
      </c>
      <c r="W150" s="35">
        <v>557.54069625592433</v>
      </c>
      <c r="X150" s="35">
        <v>0</v>
      </c>
      <c r="Y150" s="34">
        <v>557.54069625592433</v>
      </c>
      <c r="Z150" s="145">
        <v>0</v>
      </c>
      <c r="AA150" s="35">
        <v>1216.1174366873968</v>
      </c>
      <c r="AB150" s="35">
        <v>778.44569034183826</v>
      </c>
      <c r="AC150" s="35">
        <v>600</v>
      </c>
      <c r="AD150" s="35">
        <v>0</v>
      </c>
      <c r="AE150" s="35">
        <v>0</v>
      </c>
      <c r="AF150" s="35">
        <v>2594.5631270292351</v>
      </c>
      <c r="AG150" s="137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</row>
    <row r="151" spans="2:45" s="1" customFormat="1" ht="12.75" x14ac:dyDescent="0.2">
      <c r="B151" s="32" t="s">
        <v>1211</v>
      </c>
      <c r="C151" s="33" t="s">
        <v>295</v>
      </c>
      <c r="D151" s="32" t="s">
        <v>296</v>
      </c>
      <c r="E151" s="32" t="s">
        <v>12</v>
      </c>
      <c r="F151" s="32" t="s">
        <v>17</v>
      </c>
      <c r="G151" s="32" t="s">
        <v>20</v>
      </c>
      <c r="H151" s="32" t="s">
        <v>21</v>
      </c>
      <c r="I151" s="32" t="s">
        <v>10</v>
      </c>
      <c r="J151" s="32" t="s">
        <v>11</v>
      </c>
      <c r="K151" s="32" t="s">
        <v>297</v>
      </c>
      <c r="L151" s="34">
        <v>1495</v>
      </c>
      <c r="M151" s="151">
        <v>43547.615130999999</v>
      </c>
      <c r="N151" s="35">
        <v>-140380</v>
      </c>
      <c r="O151" s="35">
        <v>118293.49767127945</v>
      </c>
      <c r="P151" s="31">
        <v>-92355.573355900007</v>
      </c>
      <c r="Q151" s="36">
        <v>3496.4840439999998</v>
      </c>
      <c r="R151" s="37">
        <v>92355.573355900007</v>
      </c>
      <c r="S151" s="37">
        <v>923.11858400035453</v>
      </c>
      <c r="T151" s="37">
        <v>92234.139422345703</v>
      </c>
      <c r="U151" s="38">
        <v>185513.83174078874</v>
      </c>
      <c r="V151" s="39">
        <v>189010.31578478875</v>
      </c>
      <c r="W151" s="35">
        <v>189010.31578478875</v>
      </c>
      <c r="X151" s="35">
        <v>117335.5897332798</v>
      </c>
      <c r="Y151" s="34">
        <v>71674.726051508944</v>
      </c>
      <c r="Z151" s="145">
        <v>0</v>
      </c>
      <c r="AA151" s="35">
        <v>1828.3676942743041</v>
      </c>
      <c r="AB151" s="35">
        <v>7738.7734708865855</v>
      </c>
      <c r="AC151" s="35">
        <v>21319.09</v>
      </c>
      <c r="AD151" s="35">
        <v>342</v>
      </c>
      <c r="AE151" s="35">
        <v>439.03</v>
      </c>
      <c r="AF151" s="35">
        <v>31667.26116516089</v>
      </c>
      <c r="AG151" s="137">
        <v>0</v>
      </c>
      <c r="AH151" s="35">
        <v>21083.811513100001</v>
      </c>
      <c r="AI151" s="35">
        <v>0</v>
      </c>
      <c r="AJ151" s="35">
        <v>4354.7615131000002</v>
      </c>
      <c r="AK151" s="35">
        <v>4354.7615131000002</v>
      </c>
      <c r="AL151" s="35">
        <v>0</v>
      </c>
      <c r="AM151" s="35">
        <v>16729.05</v>
      </c>
      <c r="AN151" s="35">
        <v>16729.05</v>
      </c>
      <c r="AO151" s="35">
        <v>-92355.573355900007</v>
      </c>
      <c r="AP151" s="35">
        <v>-113439.38486900002</v>
      </c>
      <c r="AQ151" s="35">
        <v>21083.811513099994</v>
      </c>
      <c r="AR151" s="35">
        <v>-140380</v>
      </c>
      <c r="AS151" s="35">
        <v>0</v>
      </c>
    </row>
    <row r="152" spans="2:45" s="1" customFormat="1" ht="12.75" x14ac:dyDescent="0.2">
      <c r="B152" s="32" t="s">
        <v>1211</v>
      </c>
      <c r="C152" s="33" t="s">
        <v>793</v>
      </c>
      <c r="D152" s="32" t="s">
        <v>794</v>
      </c>
      <c r="E152" s="32" t="s">
        <v>12</v>
      </c>
      <c r="F152" s="32" t="s">
        <v>17</v>
      </c>
      <c r="G152" s="32" t="s">
        <v>20</v>
      </c>
      <c r="H152" s="32" t="s">
        <v>21</v>
      </c>
      <c r="I152" s="32" t="s">
        <v>10</v>
      </c>
      <c r="J152" s="32" t="s">
        <v>16</v>
      </c>
      <c r="K152" s="32" t="s">
        <v>795</v>
      </c>
      <c r="L152" s="34">
        <v>474</v>
      </c>
      <c r="M152" s="151">
        <v>50426.709691999997</v>
      </c>
      <c r="N152" s="35">
        <v>-101815</v>
      </c>
      <c r="O152" s="35">
        <v>60898.842681278067</v>
      </c>
      <c r="P152" s="31">
        <v>-45252.096308000007</v>
      </c>
      <c r="Q152" s="36">
        <v>2819.5970459999999</v>
      </c>
      <c r="R152" s="37">
        <v>45252.096308000007</v>
      </c>
      <c r="S152" s="37">
        <v>188.16746857150082</v>
      </c>
      <c r="T152" s="37">
        <v>46498.561729863024</v>
      </c>
      <c r="U152" s="38">
        <v>91939.321286848208</v>
      </c>
      <c r="V152" s="39">
        <v>94758.918332848203</v>
      </c>
      <c r="W152" s="35">
        <v>94758.918332848203</v>
      </c>
      <c r="X152" s="35">
        <v>58596.706173849569</v>
      </c>
      <c r="Y152" s="34">
        <v>36162.212158998635</v>
      </c>
      <c r="Z152" s="145">
        <v>0</v>
      </c>
      <c r="AA152" s="35">
        <v>896.08899368588345</v>
      </c>
      <c r="AB152" s="35">
        <v>2665.6799303715375</v>
      </c>
      <c r="AC152" s="35">
        <v>6966.14</v>
      </c>
      <c r="AD152" s="35">
        <v>306.64584719999993</v>
      </c>
      <c r="AE152" s="35">
        <v>3335.65</v>
      </c>
      <c r="AF152" s="35">
        <v>14170.20477125742</v>
      </c>
      <c r="AG152" s="137">
        <v>0</v>
      </c>
      <c r="AH152" s="35">
        <v>6136.1939999999995</v>
      </c>
      <c r="AI152" s="35">
        <v>0</v>
      </c>
      <c r="AJ152" s="35">
        <v>1500</v>
      </c>
      <c r="AK152" s="35">
        <v>1500</v>
      </c>
      <c r="AL152" s="35">
        <v>0</v>
      </c>
      <c r="AM152" s="35">
        <v>4636.1939999999995</v>
      </c>
      <c r="AN152" s="35">
        <v>4636.1939999999995</v>
      </c>
      <c r="AO152" s="35">
        <v>-45252.096308000007</v>
      </c>
      <c r="AP152" s="35">
        <v>-51388.290308000011</v>
      </c>
      <c r="AQ152" s="35">
        <v>6136.1940000000031</v>
      </c>
      <c r="AR152" s="35">
        <v>-101815</v>
      </c>
      <c r="AS152" s="35">
        <v>0</v>
      </c>
    </row>
    <row r="153" spans="2:45" s="1" customFormat="1" ht="12.75" x14ac:dyDescent="0.2">
      <c r="B153" s="32" t="s">
        <v>1211</v>
      </c>
      <c r="C153" s="33" t="s">
        <v>1192</v>
      </c>
      <c r="D153" s="32" t="s">
        <v>1193</v>
      </c>
      <c r="E153" s="32" t="s">
        <v>12</v>
      </c>
      <c r="F153" s="32" t="s">
        <v>17</v>
      </c>
      <c r="G153" s="32" t="s">
        <v>20</v>
      </c>
      <c r="H153" s="32" t="s">
        <v>21</v>
      </c>
      <c r="I153" s="32" t="s">
        <v>10</v>
      </c>
      <c r="J153" s="32" t="s">
        <v>16</v>
      </c>
      <c r="K153" s="32" t="s">
        <v>1194</v>
      </c>
      <c r="L153" s="34">
        <v>270</v>
      </c>
      <c r="M153" s="151">
        <v>14290.359801999999</v>
      </c>
      <c r="N153" s="35">
        <v>-8852</v>
      </c>
      <c r="O153" s="35">
        <v>3719.9684787126444</v>
      </c>
      <c r="P153" s="31">
        <v>9508.2657822000001</v>
      </c>
      <c r="Q153" s="36">
        <v>772.87558300000001</v>
      </c>
      <c r="R153" s="37">
        <v>0</v>
      </c>
      <c r="S153" s="37">
        <v>74.590987428600073</v>
      </c>
      <c r="T153" s="37">
        <v>465.4090125713999</v>
      </c>
      <c r="U153" s="38">
        <v>540.0029119517452</v>
      </c>
      <c r="V153" s="39">
        <v>1312.8784949517453</v>
      </c>
      <c r="W153" s="35">
        <v>10821.144277151745</v>
      </c>
      <c r="X153" s="35">
        <v>139.85810142859918</v>
      </c>
      <c r="Y153" s="34">
        <v>10681.286175723146</v>
      </c>
      <c r="Z153" s="145">
        <v>0</v>
      </c>
      <c r="AA153" s="35">
        <v>650.35905939016288</v>
      </c>
      <c r="AB153" s="35">
        <v>1552.2038632586748</v>
      </c>
      <c r="AC153" s="35">
        <v>3490.51</v>
      </c>
      <c r="AD153" s="35">
        <v>0</v>
      </c>
      <c r="AE153" s="35">
        <v>0</v>
      </c>
      <c r="AF153" s="35">
        <v>5693.0729226488384</v>
      </c>
      <c r="AG153" s="137">
        <v>0</v>
      </c>
      <c r="AH153" s="35">
        <v>4069.9059802000002</v>
      </c>
      <c r="AI153" s="35">
        <v>0</v>
      </c>
      <c r="AJ153" s="35">
        <v>1429.0359802</v>
      </c>
      <c r="AK153" s="35">
        <v>1429.0359802</v>
      </c>
      <c r="AL153" s="35">
        <v>0</v>
      </c>
      <c r="AM153" s="35">
        <v>2640.87</v>
      </c>
      <c r="AN153" s="35">
        <v>2640.87</v>
      </c>
      <c r="AO153" s="35">
        <v>9508.2657822000001</v>
      </c>
      <c r="AP153" s="35">
        <v>5438.3598019999999</v>
      </c>
      <c r="AQ153" s="35">
        <v>4069.9059802000011</v>
      </c>
      <c r="AR153" s="35">
        <v>-8852</v>
      </c>
      <c r="AS153" s="35">
        <v>0</v>
      </c>
    </row>
    <row r="154" spans="2:45" s="1" customFormat="1" ht="12.75" x14ac:dyDescent="0.2">
      <c r="B154" s="32" t="s">
        <v>1211</v>
      </c>
      <c r="C154" s="33" t="s">
        <v>123</v>
      </c>
      <c r="D154" s="32" t="s">
        <v>124</v>
      </c>
      <c r="E154" s="32" t="s">
        <v>12</v>
      </c>
      <c r="F154" s="32" t="s">
        <v>17</v>
      </c>
      <c r="G154" s="32" t="s">
        <v>20</v>
      </c>
      <c r="H154" s="32" t="s">
        <v>21</v>
      </c>
      <c r="I154" s="32" t="s">
        <v>10</v>
      </c>
      <c r="J154" s="32" t="s">
        <v>16</v>
      </c>
      <c r="K154" s="32" t="s">
        <v>125</v>
      </c>
      <c r="L154" s="34">
        <v>561</v>
      </c>
      <c r="M154" s="151">
        <v>46285.594433999999</v>
      </c>
      <c r="N154" s="35">
        <v>-73710</v>
      </c>
      <c r="O154" s="35">
        <v>60749.821240802383</v>
      </c>
      <c r="P154" s="31">
        <v>22942.194433999997</v>
      </c>
      <c r="Q154" s="36">
        <v>1000.92538</v>
      </c>
      <c r="R154" s="37">
        <v>0</v>
      </c>
      <c r="S154" s="37">
        <v>238.89612114294891</v>
      </c>
      <c r="T154" s="37">
        <v>30584.022883191443</v>
      </c>
      <c r="U154" s="38">
        <v>30823.085217024738</v>
      </c>
      <c r="V154" s="39">
        <v>31824.010597024739</v>
      </c>
      <c r="W154" s="35">
        <v>54766.205031024736</v>
      </c>
      <c r="X154" s="35">
        <v>37463.665759945332</v>
      </c>
      <c r="Y154" s="34">
        <v>17302.539271079404</v>
      </c>
      <c r="Z154" s="145">
        <v>0</v>
      </c>
      <c r="AA154" s="35">
        <v>610.37106474889879</v>
      </c>
      <c r="AB154" s="35">
        <v>2812.85208762702</v>
      </c>
      <c r="AC154" s="35">
        <v>5018.8900000000003</v>
      </c>
      <c r="AD154" s="35">
        <v>198</v>
      </c>
      <c r="AE154" s="35">
        <v>172.18</v>
      </c>
      <c r="AF154" s="35">
        <v>8812.2931523759198</v>
      </c>
      <c r="AG154" s="137">
        <v>47310</v>
      </c>
      <c r="AH154" s="35">
        <v>50366.6</v>
      </c>
      <c r="AI154" s="35">
        <v>0</v>
      </c>
      <c r="AJ154" s="35">
        <v>3056.6000000000004</v>
      </c>
      <c r="AK154" s="35">
        <v>3056.6000000000004</v>
      </c>
      <c r="AL154" s="35">
        <v>47310</v>
      </c>
      <c r="AM154" s="35">
        <v>47310</v>
      </c>
      <c r="AN154" s="35">
        <v>0</v>
      </c>
      <c r="AO154" s="35">
        <v>22942.194433999997</v>
      </c>
      <c r="AP154" s="35">
        <v>19885.594433999999</v>
      </c>
      <c r="AQ154" s="35">
        <v>3056.5999999999985</v>
      </c>
      <c r="AR154" s="35">
        <v>-73710</v>
      </c>
      <c r="AS154" s="35">
        <v>0</v>
      </c>
    </row>
    <row r="155" spans="2:45" s="1" customFormat="1" ht="12.75" x14ac:dyDescent="0.2">
      <c r="B155" s="32" t="s">
        <v>1211</v>
      </c>
      <c r="C155" s="33" t="s">
        <v>862</v>
      </c>
      <c r="D155" s="32" t="s">
        <v>863</v>
      </c>
      <c r="E155" s="32" t="s">
        <v>12</v>
      </c>
      <c r="F155" s="32" t="s">
        <v>17</v>
      </c>
      <c r="G155" s="32" t="s">
        <v>20</v>
      </c>
      <c r="H155" s="32" t="s">
        <v>21</v>
      </c>
      <c r="I155" s="32" t="s">
        <v>10</v>
      </c>
      <c r="J155" s="32" t="s">
        <v>11</v>
      </c>
      <c r="K155" s="32" t="s">
        <v>864</v>
      </c>
      <c r="L155" s="34">
        <v>3807</v>
      </c>
      <c r="M155" s="151">
        <v>142369.86153299999</v>
      </c>
      <c r="N155" s="35">
        <v>-43010.880000000005</v>
      </c>
      <c r="O155" s="35">
        <v>28773.893846700004</v>
      </c>
      <c r="P155" s="31">
        <v>156196.29768629998</v>
      </c>
      <c r="Q155" s="36">
        <v>6915.6240859999998</v>
      </c>
      <c r="R155" s="37">
        <v>0</v>
      </c>
      <c r="S155" s="37">
        <v>1757.076458286389</v>
      </c>
      <c r="T155" s="37">
        <v>5856.9235417136115</v>
      </c>
      <c r="U155" s="38">
        <v>7614.0410585196078</v>
      </c>
      <c r="V155" s="39">
        <v>14529.665144519608</v>
      </c>
      <c r="W155" s="35">
        <v>170725.9628308196</v>
      </c>
      <c r="X155" s="35">
        <v>3294.5183592864196</v>
      </c>
      <c r="Y155" s="34">
        <v>167431.44447153318</v>
      </c>
      <c r="Z155" s="145">
        <v>0</v>
      </c>
      <c r="AA155" s="35">
        <v>5738.1069066410855</v>
      </c>
      <c r="AB155" s="35">
        <v>22362.024334425554</v>
      </c>
      <c r="AC155" s="35">
        <v>31574.63</v>
      </c>
      <c r="AD155" s="35">
        <v>3668.5</v>
      </c>
      <c r="AE155" s="35">
        <v>260</v>
      </c>
      <c r="AF155" s="35">
        <v>63603.261241066641</v>
      </c>
      <c r="AG155" s="137">
        <v>0</v>
      </c>
      <c r="AH155" s="35">
        <v>56837.316153300002</v>
      </c>
      <c r="AI155" s="35">
        <v>0</v>
      </c>
      <c r="AJ155" s="35">
        <v>14236.9861533</v>
      </c>
      <c r="AK155" s="35">
        <v>14236.9861533</v>
      </c>
      <c r="AL155" s="35">
        <v>0</v>
      </c>
      <c r="AM155" s="35">
        <v>42600.33</v>
      </c>
      <c r="AN155" s="35">
        <v>42600.33</v>
      </c>
      <c r="AO155" s="35">
        <v>156196.29768629998</v>
      </c>
      <c r="AP155" s="35">
        <v>99358.981532999969</v>
      </c>
      <c r="AQ155" s="35">
        <v>56837.316153299995</v>
      </c>
      <c r="AR155" s="35">
        <v>-43010.880000000005</v>
      </c>
      <c r="AS155" s="35">
        <v>0</v>
      </c>
    </row>
    <row r="156" spans="2:45" s="1" customFormat="1" ht="12.75" x14ac:dyDescent="0.2">
      <c r="B156" s="32" t="s">
        <v>1211</v>
      </c>
      <c r="C156" s="33" t="s">
        <v>150</v>
      </c>
      <c r="D156" s="32" t="s">
        <v>151</v>
      </c>
      <c r="E156" s="32" t="s">
        <v>12</v>
      </c>
      <c r="F156" s="32" t="s">
        <v>17</v>
      </c>
      <c r="G156" s="32" t="s">
        <v>20</v>
      </c>
      <c r="H156" s="32" t="s">
        <v>21</v>
      </c>
      <c r="I156" s="32" t="s">
        <v>10</v>
      </c>
      <c r="J156" s="32" t="s">
        <v>16</v>
      </c>
      <c r="K156" s="32" t="s">
        <v>152</v>
      </c>
      <c r="L156" s="34">
        <v>527</v>
      </c>
      <c r="M156" s="151">
        <v>26287.632807999998</v>
      </c>
      <c r="N156" s="35">
        <v>-78396</v>
      </c>
      <c r="O156" s="35">
        <v>75486.566593117983</v>
      </c>
      <c r="P156" s="31">
        <v>-69034.016911200015</v>
      </c>
      <c r="Q156" s="36">
        <v>868.77877100000001</v>
      </c>
      <c r="R156" s="37">
        <v>69034.016911200015</v>
      </c>
      <c r="S156" s="37">
        <v>88.535149714319715</v>
      </c>
      <c r="T156" s="37">
        <v>59100.864792174412</v>
      </c>
      <c r="U156" s="38">
        <v>128224.10829827852</v>
      </c>
      <c r="V156" s="39">
        <v>129092.88706927851</v>
      </c>
      <c r="W156" s="35">
        <v>129092.88706927851</v>
      </c>
      <c r="X156" s="35">
        <v>74861.259483832284</v>
      </c>
      <c r="Y156" s="34">
        <v>54231.627585446229</v>
      </c>
      <c r="Z156" s="145">
        <v>0</v>
      </c>
      <c r="AA156" s="35">
        <v>1380.8735772555508</v>
      </c>
      <c r="AB156" s="35">
        <v>2010.4047190802148</v>
      </c>
      <c r="AC156" s="35">
        <v>5321.46</v>
      </c>
      <c r="AD156" s="35">
        <v>0</v>
      </c>
      <c r="AE156" s="35">
        <v>152.97999999999999</v>
      </c>
      <c r="AF156" s="35">
        <v>8865.7182963357664</v>
      </c>
      <c r="AG156" s="137">
        <v>0</v>
      </c>
      <c r="AH156" s="35">
        <v>7783.3502807999994</v>
      </c>
      <c r="AI156" s="35">
        <v>0</v>
      </c>
      <c r="AJ156" s="35">
        <v>2628.7632807999998</v>
      </c>
      <c r="AK156" s="35">
        <v>2628.7632807999998</v>
      </c>
      <c r="AL156" s="35">
        <v>0</v>
      </c>
      <c r="AM156" s="35">
        <v>5154.5869999999995</v>
      </c>
      <c r="AN156" s="35">
        <v>5154.5869999999995</v>
      </c>
      <c r="AO156" s="35">
        <v>-69034.016911200015</v>
      </c>
      <c r="AP156" s="35">
        <v>-76817.36719200002</v>
      </c>
      <c r="AQ156" s="35">
        <v>7783.3502807999976</v>
      </c>
      <c r="AR156" s="35">
        <v>-78396</v>
      </c>
      <c r="AS156" s="35">
        <v>0</v>
      </c>
    </row>
    <row r="157" spans="2:45" s="1" customFormat="1" ht="12.75" x14ac:dyDescent="0.2">
      <c r="B157" s="32" t="s">
        <v>1211</v>
      </c>
      <c r="C157" s="33" t="s">
        <v>349</v>
      </c>
      <c r="D157" s="32" t="s">
        <v>350</v>
      </c>
      <c r="E157" s="32" t="s">
        <v>12</v>
      </c>
      <c r="F157" s="32" t="s">
        <v>17</v>
      </c>
      <c r="G157" s="32" t="s">
        <v>20</v>
      </c>
      <c r="H157" s="32" t="s">
        <v>21</v>
      </c>
      <c r="I157" s="32" t="s">
        <v>10</v>
      </c>
      <c r="J157" s="32" t="s">
        <v>15</v>
      </c>
      <c r="K157" s="32" t="s">
        <v>351</v>
      </c>
      <c r="L157" s="34">
        <v>13530</v>
      </c>
      <c r="M157" s="151">
        <v>478010.16951100004</v>
      </c>
      <c r="N157" s="35">
        <v>-325455</v>
      </c>
      <c r="O157" s="35">
        <v>111309.0465253664</v>
      </c>
      <c r="P157" s="31">
        <v>130984.28646210005</v>
      </c>
      <c r="Q157" s="36">
        <v>34553.724521999997</v>
      </c>
      <c r="R157" s="37">
        <v>0</v>
      </c>
      <c r="S157" s="37">
        <v>11526.809635432997</v>
      </c>
      <c r="T157" s="37">
        <v>15533.190364567003</v>
      </c>
      <c r="U157" s="38">
        <v>27060.145921137453</v>
      </c>
      <c r="V157" s="39">
        <v>61613.87044313745</v>
      </c>
      <c r="W157" s="35">
        <v>192598.1569052375</v>
      </c>
      <c r="X157" s="35">
        <v>21612.768066432996</v>
      </c>
      <c r="Y157" s="34">
        <v>170985.3888388045</v>
      </c>
      <c r="Z157" s="145">
        <v>0</v>
      </c>
      <c r="AA157" s="35">
        <v>37938.88089853077</v>
      </c>
      <c r="AB157" s="35">
        <v>69489.228123013731</v>
      </c>
      <c r="AC157" s="35">
        <v>135894.69</v>
      </c>
      <c r="AD157" s="35">
        <v>3026.3713547496</v>
      </c>
      <c r="AE157" s="35">
        <v>897.29</v>
      </c>
      <c r="AF157" s="35">
        <v>247246.46037629413</v>
      </c>
      <c r="AG157" s="137">
        <v>78558</v>
      </c>
      <c r="AH157" s="35">
        <v>200284.1169511</v>
      </c>
      <c r="AI157" s="35">
        <v>0</v>
      </c>
      <c r="AJ157" s="35">
        <v>47801.016951100006</v>
      </c>
      <c r="AK157" s="35">
        <v>47801.016951100006</v>
      </c>
      <c r="AL157" s="35">
        <v>78558</v>
      </c>
      <c r="AM157" s="35">
        <v>152483.1</v>
      </c>
      <c r="AN157" s="35">
        <v>73925.100000000006</v>
      </c>
      <c r="AO157" s="35">
        <v>130984.28646210005</v>
      </c>
      <c r="AP157" s="35">
        <v>9258.1695110000437</v>
      </c>
      <c r="AQ157" s="35">
        <v>121726.1169511</v>
      </c>
      <c r="AR157" s="35">
        <v>-325455</v>
      </c>
      <c r="AS157" s="35">
        <v>0</v>
      </c>
    </row>
    <row r="158" spans="2:45" s="1" customFormat="1" ht="12.75" x14ac:dyDescent="0.2">
      <c r="B158" s="32" t="s">
        <v>1211</v>
      </c>
      <c r="C158" s="33" t="s">
        <v>469</v>
      </c>
      <c r="D158" s="32" t="s">
        <v>470</v>
      </c>
      <c r="E158" s="32" t="s">
        <v>12</v>
      </c>
      <c r="F158" s="32" t="s">
        <v>17</v>
      </c>
      <c r="G158" s="32" t="s">
        <v>20</v>
      </c>
      <c r="H158" s="32" t="s">
        <v>21</v>
      </c>
      <c r="I158" s="32" t="s">
        <v>10</v>
      </c>
      <c r="J158" s="32" t="s">
        <v>11</v>
      </c>
      <c r="K158" s="32" t="s">
        <v>471</v>
      </c>
      <c r="L158" s="34">
        <v>1241</v>
      </c>
      <c r="M158" s="151">
        <v>82492.082377999992</v>
      </c>
      <c r="N158" s="35">
        <v>-138974</v>
      </c>
      <c r="O158" s="35">
        <v>42516.281911376173</v>
      </c>
      <c r="P158" s="31">
        <v>-35240.027622000009</v>
      </c>
      <c r="Q158" s="36">
        <v>3507.1644660000002</v>
      </c>
      <c r="R158" s="37">
        <v>35240.027622000009</v>
      </c>
      <c r="S158" s="37">
        <v>399.57295885729627</v>
      </c>
      <c r="T158" s="37">
        <v>31183.729968896718</v>
      </c>
      <c r="U158" s="38">
        <v>66823.690894779982</v>
      </c>
      <c r="V158" s="39">
        <v>70330.855360779984</v>
      </c>
      <c r="W158" s="35">
        <v>70330.855360779984</v>
      </c>
      <c r="X158" s="35">
        <v>40107.943082233469</v>
      </c>
      <c r="Y158" s="34">
        <v>30222.912278546515</v>
      </c>
      <c r="Z158" s="145">
        <v>0</v>
      </c>
      <c r="AA158" s="35">
        <v>1679.8315144926198</v>
      </c>
      <c r="AB158" s="35">
        <v>6828.4258071720669</v>
      </c>
      <c r="AC158" s="35">
        <v>10873.45</v>
      </c>
      <c r="AD158" s="35">
        <v>272.5</v>
      </c>
      <c r="AE158" s="35">
        <v>229.7</v>
      </c>
      <c r="AF158" s="35">
        <v>19883.90732166469</v>
      </c>
      <c r="AG158" s="137">
        <v>0</v>
      </c>
      <c r="AH158" s="35">
        <v>21241.89</v>
      </c>
      <c r="AI158" s="35">
        <v>0</v>
      </c>
      <c r="AJ158" s="35">
        <v>7355.1</v>
      </c>
      <c r="AK158" s="35">
        <v>7355.1</v>
      </c>
      <c r="AL158" s="35">
        <v>0</v>
      </c>
      <c r="AM158" s="35">
        <v>13886.789999999999</v>
      </c>
      <c r="AN158" s="35">
        <v>13886.789999999999</v>
      </c>
      <c r="AO158" s="35">
        <v>-35240.027622000009</v>
      </c>
      <c r="AP158" s="35">
        <v>-56481.917622000008</v>
      </c>
      <c r="AQ158" s="35">
        <v>21241.89</v>
      </c>
      <c r="AR158" s="35">
        <v>-138974</v>
      </c>
      <c r="AS158" s="35">
        <v>0</v>
      </c>
    </row>
    <row r="159" spans="2:45" s="1" customFormat="1" ht="12.75" x14ac:dyDescent="0.2">
      <c r="B159" s="32" t="s">
        <v>1211</v>
      </c>
      <c r="C159" s="33" t="s">
        <v>448</v>
      </c>
      <c r="D159" s="32" t="s">
        <v>449</v>
      </c>
      <c r="E159" s="32" t="s">
        <v>12</v>
      </c>
      <c r="F159" s="32" t="s">
        <v>17</v>
      </c>
      <c r="G159" s="32" t="s">
        <v>20</v>
      </c>
      <c r="H159" s="32" t="s">
        <v>21</v>
      </c>
      <c r="I159" s="32" t="s">
        <v>10</v>
      </c>
      <c r="J159" s="32" t="s">
        <v>11</v>
      </c>
      <c r="K159" s="32" t="s">
        <v>450</v>
      </c>
      <c r="L159" s="34">
        <v>3067</v>
      </c>
      <c r="M159" s="151">
        <v>103956.919525</v>
      </c>
      <c r="N159" s="35">
        <v>-103094</v>
      </c>
      <c r="O159" s="35">
        <v>41135.587618600046</v>
      </c>
      <c r="P159" s="31">
        <v>103804.6114775</v>
      </c>
      <c r="Q159" s="36">
        <v>7740.3873130000002</v>
      </c>
      <c r="R159" s="37">
        <v>0</v>
      </c>
      <c r="S159" s="37">
        <v>1911.2882080007339</v>
      </c>
      <c r="T159" s="37">
        <v>4222.7117919992661</v>
      </c>
      <c r="U159" s="38">
        <v>6134.0330776148248</v>
      </c>
      <c r="V159" s="39">
        <v>13874.420390614825</v>
      </c>
      <c r="W159" s="35">
        <v>117679.03186811483</v>
      </c>
      <c r="X159" s="35">
        <v>3583.6653900007514</v>
      </c>
      <c r="Y159" s="34">
        <v>114095.36647811408</v>
      </c>
      <c r="Z159" s="145">
        <v>0</v>
      </c>
      <c r="AA159" s="35">
        <v>6630.5174699339923</v>
      </c>
      <c r="AB159" s="35">
        <v>16265.876143431455</v>
      </c>
      <c r="AC159" s="35">
        <v>44160.229999999996</v>
      </c>
      <c r="AD159" s="35">
        <v>0</v>
      </c>
      <c r="AE159" s="35">
        <v>1196.3399999999999</v>
      </c>
      <c r="AF159" s="35">
        <v>68252.963613365442</v>
      </c>
      <c r="AG159" s="137">
        <v>105058</v>
      </c>
      <c r="AH159" s="35">
        <v>115453.6919525</v>
      </c>
      <c r="AI159" s="35">
        <v>0</v>
      </c>
      <c r="AJ159" s="35">
        <v>10395.691952500001</v>
      </c>
      <c r="AK159" s="35">
        <v>10395.691952500001</v>
      </c>
      <c r="AL159" s="35">
        <v>105058</v>
      </c>
      <c r="AM159" s="35">
        <v>105058</v>
      </c>
      <c r="AN159" s="35">
        <v>0</v>
      </c>
      <c r="AO159" s="35">
        <v>103804.6114775</v>
      </c>
      <c r="AP159" s="35">
        <v>93408.919525000005</v>
      </c>
      <c r="AQ159" s="35">
        <v>10395.691952499998</v>
      </c>
      <c r="AR159" s="35">
        <v>-103094</v>
      </c>
      <c r="AS159" s="35">
        <v>0</v>
      </c>
    </row>
    <row r="160" spans="2:45" s="1" customFormat="1" ht="12.75" x14ac:dyDescent="0.2">
      <c r="B160" s="32" t="s">
        <v>1211</v>
      </c>
      <c r="C160" s="33" t="s">
        <v>739</v>
      </c>
      <c r="D160" s="32" t="s">
        <v>740</v>
      </c>
      <c r="E160" s="32" t="s">
        <v>12</v>
      </c>
      <c r="F160" s="32" t="s">
        <v>17</v>
      </c>
      <c r="G160" s="32" t="s">
        <v>20</v>
      </c>
      <c r="H160" s="32" t="s">
        <v>21</v>
      </c>
      <c r="I160" s="32" t="s">
        <v>10</v>
      </c>
      <c r="J160" s="32" t="s">
        <v>16</v>
      </c>
      <c r="K160" s="32" t="s">
        <v>741</v>
      </c>
      <c r="L160" s="34">
        <v>715</v>
      </c>
      <c r="M160" s="151">
        <v>74203.319748000009</v>
      </c>
      <c r="N160" s="35">
        <v>-86189</v>
      </c>
      <c r="O160" s="35">
        <v>47350.856886362089</v>
      </c>
      <c r="P160" s="31">
        <v>-2747.9652519999909</v>
      </c>
      <c r="Q160" s="36">
        <v>5579.1287849999999</v>
      </c>
      <c r="R160" s="37">
        <v>2747.9652519999909</v>
      </c>
      <c r="S160" s="37">
        <v>0</v>
      </c>
      <c r="T160" s="37">
        <v>34891.043254958335</v>
      </c>
      <c r="U160" s="38">
        <v>37639.211475433338</v>
      </c>
      <c r="V160" s="39">
        <v>43218.340260433339</v>
      </c>
      <c r="W160" s="35">
        <v>43218.340260433339</v>
      </c>
      <c r="X160" s="35">
        <v>41771.728101362089</v>
      </c>
      <c r="Y160" s="34">
        <v>1446.6121590712501</v>
      </c>
      <c r="Z160" s="145">
        <v>0</v>
      </c>
      <c r="AA160" s="35">
        <v>10327.104286824291</v>
      </c>
      <c r="AB160" s="35">
        <v>3855.8008798555752</v>
      </c>
      <c r="AC160" s="35">
        <v>7643.130000000001</v>
      </c>
      <c r="AD160" s="35">
        <v>0</v>
      </c>
      <c r="AE160" s="35">
        <v>0</v>
      </c>
      <c r="AF160" s="35">
        <v>21826.035166679867</v>
      </c>
      <c r="AG160" s="137">
        <v>0</v>
      </c>
      <c r="AH160" s="35">
        <v>9237.7150000000001</v>
      </c>
      <c r="AI160" s="35">
        <v>0</v>
      </c>
      <c r="AJ160" s="35">
        <v>2244.3000000000002</v>
      </c>
      <c r="AK160" s="35">
        <v>2244.3000000000002</v>
      </c>
      <c r="AL160" s="35">
        <v>0</v>
      </c>
      <c r="AM160" s="35">
        <v>6993.4149999999991</v>
      </c>
      <c r="AN160" s="35">
        <v>6993.4149999999991</v>
      </c>
      <c r="AO160" s="35">
        <v>-2747.9652519999909</v>
      </c>
      <c r="AP160" s="35">
        <v>-11985.680251999991</v>
      </c>
      <c r="AQ160" s="35">
        <v>9237.7150000000001</v>
      </c>
      <c r="AR160" s="35">
        <v>-86189</v>
      </c>
      <c r="AS160" s="35">
        <v>0</v>
      </c>
    </row>
    <row r="161" spans="2:45" s="1" customFormat="1" ht="12.75" x14ac:dyDescent="0.2">
      <c r="B161" s="32" t="s">
        <v>1211</v>
      </c>
      <c r="C161" s="33" t="s">
        <v>1109</v>
      </c>
      <c r="D161" s="32" t="s">
        <v>1110</v>
      </c>
      <c r="E161" s="32" t="s">
        <v>12</v>
      </c>
      <c r="F161" s="32" t="s">
        <v>17</v>
      </c>
      <c r="G161" s="32" t="s">
        <v>20</v>
      </c>
      <c r="H161" s="32" t="s">
        <v>21</v>
      </c>
      <c r="I161" s="32" t="s">
        <v>10</v>
      </c>
      <c r="J161" s="32" t="s">
        <v>11</v>
      </c>
      <c r="K161" s="32" t="s">
        <v>1111</v>
      </c>
      <c r="L161" s="34">
        <v>1507</v>
      </c>
      <c r="M161" s="151">
        <v>135237.335165</v>
      </c>
      <c r="N161" s="35">
        <v>-61301.5</v>
      </c>
      <c r="O161" s="35">
        <v>7006.1395149527707</v>
      </c>
      <c r="P161" s="31">
        <v>65627.76516499999</v>
      </c>
      <c r="Q161" s="36">
        <v>8729.5720209999999</v>
      </c>
      <c r="R161" s="37">
        <v>0</v>
      </c>
      <c r="S161" s="37">
        <v>844.79893714318155</v>
      </c>
      <c r="T161" s="37">
        <v>2169.2010628568187</v>
      </c>
      <c r="U161" s="38">
        <v>3014.016253004741</v>
      </c>
      <c r="V161" s="39">
        <v>11743.588274004742</v>
      </c>
      <c r="W161" s="35">
        <v>77371.353439004728</v>
      </c>
      <c r="X161" s="35">
        <v>1583.9980071431783</v>
      </c>
      <c r="Y161" s="34">
        <v>75787.35543186155</v>
      </c>
      <c r="Z161" s="145">
        <v>0</v>
      </c>
      <c r="AA161" s="35">
        <v>31485.994391194508</v>
      </c>
      <c r="AB161" s="35">
        <v>9085.1238146845844</v>
      </c>
      <c r="AC161" s="35">
        <v>12016.96</v>
      </c>
      <c r="AD161" s="35">
        <v>135.5</v>
      </c>
      <c r="AE161" s="35">
        <v>690.16</v>
      </c>
      <c r="AF161" s="35">
        <v>53413.738205879097</v>
      </c>
      <c r="AG161" s="137">
        <v>2900</v>
      </c>
      <c r="AH161" s="35">
        <v>26284.93</v>
      </c>
      <c r="AI161" s="35">
        <v>0</v>
      </c>
      <c r="AJ161" s="35">
        <v>9421.6</v>
      </c>
      <c r="AK161" s="35">
        <v>9421.6</v>
      </c>
      <c r="AL161" s="35">
        <v>2900</v>
      </c>
      <c r="AM161" s="35">
        <v>16863.329999999998</v>
      </c>
      <c r="AN161" s="35">
        <v>13963.329999999998</v>
      </c>
      <c r="AO161" s="35">
        <v>65627.76516499999</v>
      </c>
      <c r="AP161" s="35">
        <v>42242.835164999997</v>
      </c>
      <c r="AQ161" s="35">
        <v>23384.929999999993</v>
      </c>
      <c r="AR161" s="35">
        <v>-64021</v>
      </c>
      <c r="AS161" s="35">
        <v>2719.5</v>
      </c>
    </row>
    <row r="162" spans="2:45" s="1" customFormat="1" ht="12.75" x14ac:dyDescent="0.2">
      <c r="B162" s="32" t="s">
        <v>1211</v>
      </c>
      <c r="C162" s="33" t="s">
        <v>61</v>
      </c>
      <c r="D162" s="32" t="s">
        <v>62</v>
      </c>
      <c r="E162" s="32" t="s">
        <v>12</v>
      </c>
      <c r="F162" s="32" t="s">
        <v>17</v>
      </c>
      <c r="G162" s="32" t="s">
        <v>20</v>
      </c>
      <c r="H162" s="32" t="s">
        <v>21</v>
      </c>
      <c r="I162" s="32" t="s">
        <v>10</v>
      </c>
      <c r="J162" s="32" t="s">
        <v>16</v>
      </c>
      <c r="K162" s="32" t="s">
        <v>63</v>
      </c>
      <c r="L162" s="34">
        <v>361</v>
      </c>
      <c r="M162" s="151">
        <v>34761.900475000002</v>
      </c>
      <c r="N162" s="35">
        <v>-86021</v>
      </c>
      <c r="O162" s="35">
        <v>56697.256732245027</v>
      </c>
      <c r="P162" s="31">
        <v>-50302.258524999997</v>
      </c>
      <c r="Q162" s="36">
        <v>2117.637455</v>
      </c>
      <c r="R162" s="37">
        <v>50302.258524999997</v>
      </c>
      <c r="S162" s="37">
        <v>330.37409257155542</v>
      </c>
      <c r="T162" s="37">
        <v>43395.954326602267</v>
      </c>
      <c r="U162" s="38">
        <v>94029.093993632807</v>
      </c>
      <c r="V162" s="39">
        <v>96146.73144863281</v>
      </c>
      <c r="W162" s="35">
        <v>96146.73144863281</v>
      </c>
      <c r="X162" s="35">
        <v>55488.148031816585</v>
      </c>
      <c r="Y162" s="34">
        <v>40658.583416816226</v>
      </c>
      <c r="Z162" s="145">
        <v>0</v>
      </c>
      <c r="AA162" s="35">
        <v>7806.648095669455</v>
      </c>
      <c r="AB162" s="35">
        <v>4128.7256232177187</v>
      </c>
      <c r="AC162" s="35">
        <v>4754.88</v>
      </c>
      <c r="AD162" s="35">
        <v>0</v>
      </c>
      <c r="AE162" s="35">
        <v>0</v>
      </c>
      <c r="AF162" s="35">
        <v>16690.253718887176</v>
      </c>
      <c r="AG162" s="137">
        <v>2000</v>
      </c>
      <c r="AH162" s="35">
        <v>5018.8409999999994</v>
      </c>
      <c r="AI162" s="35">
        <v>0</v>
      </c>
      <c r="AJ162" s="35">
        <v>1487.9</v>
      </c>
      <c r="AK162" s="35">
        <v>1487.9</v>
      </c>
      <c r="AL162" s="35">
        <v>2000</v>
      </c>
      <c r="AM162" s="35">
        <v>3530.9409999999993</v>
      </c>
      <c r="AN162" s="35">
        <v>1530.9409999999993</v>
      </c>
      <c r="AO162" s="35">
        <v>-50302.258524999997</v>
      </c>
      <c r="AP162" s="35">
        <v>-53321.099524999998</v>
      </c>
      <c r="AQ162" s="35">
        <v>3018.8410000000003</v>
      </c>
      <c r="AR162" s="35">
        <v>-86021</v>
      </c>
      <c r="AS162" s="35">
        <v>0</v>
      </c>
    </row>
    <row r="163" spans="2:45" s="1" customFormat="1" ht="12.75" x14ac:dyDescent="0.2">
      <c r="B163" s="32" t="s">
        <v>1211</v>
      </c>
      <c r="C163" s="33" t="s">
        <v>1076</v>
      </c>
      <c r="D163" s="32" t="s">
        <v>1077</v>
      </c>
      <c r="E163" s="32" t="s">
        <v>12</v>
      </c>
      <c r="F163" s="32" t="s">
        <v>17</v>
      </c>
      <c r="G163" s="32" t="s">
        <v>20</v>
      </c>
      <c r="H163" s="32" t="s">
        <v>21</v>
      </c>
      <c r="I163" s="32" t="s">
        <v>10</v>
      </c>
      <c r="J163" s="32" t="s">
        <v>11</v>
      </c>
      <c r="K163" s="32" t="s">
        <v>1078</v>
      </c>
      <c r="L163" s="34">
        <v>2209</v>
      </c>
      <c r="M163" s="151">
        <v>105999.06969600001</v>
      </c>
      <c r="N163" s="35">
        <v>-368057</v>
      </c>
      <c r="O163" s="35">
        <v>219185.01836336506</v>
      </c>
      <c r="P163" s="31">
        <v>-241708.22030399999</v>
      </c>
      <c r="Q163" s="36">
        <v>3798.0972409999999</v>
      </c>
      <c r="R163" s="37">
        <v>241708.22030399999</v>
      </c>
      <c r="S163" s="37">
        <v>2095.8082708579477</v>
      </c>
      <c r="T163" s="37">
        <v>169651.39120237713</v>
      </c>
      <c r="U163" s="38">
        <v>413457.64933692245</v>
      </c>
      <c r="V163" s="39">
        <v>417255.74657792243</v>
      </c>
      <c r="W163" s="35">
        <v>417255.74657792243</v>
      </c>
      <c r="X163" s="35">
        <v>221150.39386722306</v>
      </c>
      <c r="Y163" s="34">
        <v>196105.35271069937</v>
      </c>
      <c r="Z163" s="145">
        <v>0</v>
      </c>
      <c r="AA163" s="35">
        <v>8291.1133762581376</v>
      </c>
      <c r="AB163" s="35">
        <v>20605.65128000129</v>
      </c>
      <c r="AC163" s="35">
        <v>19203.330000000002</v>
      </c>
      <c r="AD163" s="35">
        <v>1469</v>
      </c>
      <c r="AE163" s="35">
        <v>9214.9699999999993</v>
      </c>
      <c r="AF163" s="35">
        <v>58784.064656259434</v>
      </c>
      <c r="AG163" s="137">
        <v>16202</v>
      </c>
      <c r="AH163" s="35">
        <v>27718.71</v>
      </c>
      <c r="AI163" s="35">
        <v>0</v>
      </c>
      <c r="AJ163" s="35">
        <v>3000</v>
      </c>
      <c r="AK163" s="35">
        <v>3000</v>
      </c>
      <c r="AL163" s="35">
        <v>16202</v>
      </c>
      <c r="AM163" s="35">
        <v>24718.71</v>
      </c>
      <c r="AN163" s="35">
        <v>8516.7099999999991</v>
      </c>
      <c r="AO163" s="35">
        <v>-241708.22030399999</v>
      </c>
      <c r="AP163" s="35">
        <v>-253224.93030399998</v>
      </c>
      <c r="AQ163" s="35">
        <v>11516.709999999992</v>
      </c>
      <c r="AR163" s="35">
        <v>-368057</v>
      </c>
      <c r="AS163" s="35">
        <v>0</v>
      </c>
    </row>
    <row r="164" spans="2:45" s="1" customFormat="1" ht="12.75" x14ac:dyDescent="0.2">
      <c r="B164" s="32" t="s">
        <v>1211</v>
      </c>
      <c r="C164" s="33" t="s">
        <v>883</v>
      </c>
      <c r="D164" s="32" t="s">
        <v>884</v>
      </c>
      <c r="E164" s="32" t="s">
        <v>12</v>
      </c>
      <c r="F164" s="32" t="s">
        <v>17</v>
      </c>
      <c r="G164" s="32" t="s">
        <v>20</v>
      </c>
      <c r="H164" s="32" t="s">
        <v>21</v>
      </c>
      <c r="I164" s="32" t="s">
        <v>10</v>
      </c>
      <c r="J164" s="32" t="s">
        <v>16</v>
      </c>
      <c r="K164" s="32" t="s">
        <v>885</v>
      </c>
      <c r="L164" s="34">
        <v>552</v>
      </c>
      <c r="M164" s="151">
        <v>18074.913768000002</v>
      </c>
      <c r="N164" s="35">
        <v>-18553</v>
      </c>
      <c r="O164" s="35">
        <v>16506.831211307781</v>
      </c>
      <c r="P164" s="31">
        <v>5521.0257679999995</v>
      </c>
      <c r="Q164" s="36">
        <v>457.67115799999999</v>
      </c>
      <c r="R164" s="37">
        <v>0</v>
      </c>
      <c r="S164" s="37">
        <v>259.82841828581405</v>
      </c>
      <c r="T164" s="37">
        <v>8931.8903091111242</v>
      </c>
      <c r="U164" s="38">
        <v>9191.768293769881</v>
      </c>
      <c r="V164" s="39">
        <v>9649.4394517698802</v>
      </c>
      <c r="W164" s="35">
        <v>15170.46521976988</v>
      </c>
      <c r="X164" s="35">
        <v>11242.662435593595</v>
      </c>
      <c r="Y164" s="34">
        <v>3927.8027841762851</v>
      </c>
      <c r="Z164" s="145">
        <v>0</v>
      </c>
      <c r="AA164" s="35">
        <v>1466.1494667260997</v>
      </c>
      <c r="AB164" s="35">
        <v>2848.0164132593227</v>
      </c>
      <c r="AC164" s="35">
        <v>8078.55</v>
      </c>
      <c r="AD164" s="35">
        <v>56.5</v>
      </c>
      <c r="AE164" s="35">
        <v>451.41</v>
      </c>
      <c r="AF164" s="35">
        <v>12900.625879985422</v>
      </c>
      <c r="AG164" s="137">
        <v>0</v>
      </c>
      <c r="AH164" s="35">
        <v>5999.1119999999992</v>
      </c>
      <c r="AI164" s="35">
        <v>0</v>
      </c>
      <c r="AJ164" s="35">
        <v>600</v>
      </c>
      <c r="AK164" s="35">
        <v>600</v>
      </c>
      <c r="AL164" s="35">
        <v>0</v>
      </c>
      <c r="AM164" s="35">
        <v>5399.1119999999992</v>
      </c>
      <c r="AN164" s="35">
        <v>5399.1119999999992</v>
      </c>
      <c r="AO164" s="35">
        <v>5521.0257679999995</v>
      </c>
      <c r="AP164" s="35">
        <v>-478.08623199999965</v>
      </c>
      <c r="AQ164" s="35">
        <v>5999.1119999999992</v>
      </c>
      <c r="AR164" s="35">
        <v>-18553</v>
      </c>
      <c r="AS164" s="35">
        <v>0</v>
      </c>
    </row>
    <row r="165" spans="2:45" s="1" customFormat="1" ht="12.75" x14ac:dyDescent="0.2">
      <c r="B165" s="32" t="s">
        <v>1211</v>
      </c>
      <c r="C165" s="33" t="s">
        <v>856</v>
      </c>
      <c r="D165" s="32" t="s">
        <v>857</v>
      </c>
      <c r="E165" s="32" t="s">
        <v>12</v>
      </c>
      <c r="F165" s="32" t="s">
        <v>17</v>
      </c>
      <c r="G165" s="32" t="s">
        <v>20</v>
      </c>
      <c r="H165" s="32" t="s">
        <v>21</v>
      </c>
      <c r="I165" s="32" t="s">
        <v>10</v>
      </c>
      <c r="J165" s="32" t="s">
        <v>11</v>
      </c>
      <c r="K165" s="32" t="s">
        <v>858</v>
      </c>
      <c r="L165" s="34">
        <v>3610</v>
      </c>
      <c r="M165" s="151">
        <v>148165.924665</v>
      </c>
      <c r="N165" s="35">
        <v>-148288</v>
      </c>
      <c r="O165" s="35">
        <v>95745.208460220892</v>
      </c>
      <c r="P165" s="31">
        <v>28506.417131499999</v>
      </c>
      <c r="Q165" s="36">
        <v>21244.797900000001</v>
      </c>
      <c r="R165" s="37">
        <v>0</v>
      </c>
      <c r="S165" s="37">
        <v>4419.6335702874112</v>
      </c>
      <c r="T165" s="37">
        <v>40908.970384716267</v>
      </c>
      <c r="U165" s="38">
        <v>45328.848389647006</v>
      </c>
      <c r="V165" s="39">
        <v>66573.646289647004</v>
      </c>
      <c r="W165" s="35">
        <v>95080.063421147002</v>
      </c>
      <c r="X165" s="35">
        <v>58147.985747008279</v>
      </c>
      <c r="Y165" s="34">
        <v>36932.077674138724</v>
      </c>
      <c r="Z165" s="145">
        <v>0</v>
      </c>
      <c r="AA165" s="35">
        <v>16266.030047153474</v>
      </c>
      <c r="AB165" s="35">
        <v>24776.27854203165</v>
      </c>
      <c r="AC165" s="35">
        <v>41921.129999999997</v>
      </c>
      <c r="AD165" s="35">
        <v>2154.613386869813</v>
      </c>
      <c r="AE165" s="35">
        <v>0</v>
      </c>
      <c r="AF165" s="35">
        <v>85118.051976054936</v>
      </c>
      <c r="AG165" s="137">
        <v>28350</v>
      </c>
      <c r="AH165" s="35">
        <v>55212.4924665</v>
      </c>
      <c r="AI165" s="35">
        <v>0</v>
      </c>
      <c r="AJ165" s="35">
        <v>14816.5924665</v>
      </c>
      <c r="AK165" s="35">
        <v>14816.5924665</v>
      </c>
      <c r="AL165" s="35">
        <v>28350</v>
      </c>
      <c r="AM165" s="35">
        <v>40395.9</v>
      </c>
      <c r="AN165" s="35">
        <v>12045.900000000001</v>
      </c>
      <c r="AO165" s="35">
        <v>28506.417131499999</v>
      </c>
      <c r="AP165" s="35">
        <v>1643.9246649999986</v>
      </c>
      <c r="AQ165" s="35">
        <v>26862.4924665</v>
      </c>
      <c r="AR165" s="35">
        <v>-148288</v>
      </c>
      <c r="AS165" s="35">
        <v>0</v>
      </c>
    </row>
    <row r="166" spans="2:45" s="1" customFormat="1" ht="12.75" x14ac:dyDescent="0.2">
      <c r="B166" s="32" t="s">
        <v>1211</v>
      </c>
      <c r="C166" s="33" t="s">
        <v>298</v>
      </c>
      <c r="D166" s="32" t="s">
        <v>299</v>
      </c>
      <c r="E166" s="32" t="s">
        <v>12</v>
      </c>
      <c r="F166" s="32" t="s">
        <v>17</v>
      </c>
      <c r="G166" s="32" t="s">
        <v>20</v>
      </c>
      <c r="H166" s="32" t="s">
        <v>21</v>
      </c>
      <c r="I166" s="32" t="s">
        <v>10</v>
      </c>
      <c r="J166" s="32" t="s">
        <v>16</v>
      </c>
      <c r="K166" s="32" t="s">
        <v>300</v>
      </c>
      <c r="L166" s="34">
        <v>69</v>
      </c>
      <c r="M166" s="151">
        <v>12997.610822999999</v>
      </c>
      <c r="N166" s="35">
        <v>-11094</v>
      </c>
      <c r="O166" s="35">
        <v>9794.2389177000005</v>
      </c>
      <c r="P166" s="31">
        <v>3878.2609052999978</v>
      </c>
      <c r="Q166" s="36">
        <v>624.24733200000003</v>
      </c>
      <c r="R166" s="37">
        <v>0</v>
      </c>
      <c r="S166" s="37">
        <v>7.6432697142886488</v>
      </c>
      <c r="T166" s="37">
        <v>4351.3277310571748</v>
      </c>
      <c r="U166" s="38">
        <v>4358.9945065366728</v>
      </c>
      <c r="V166" s="39">
        <v>4983.2418385366727</v>
      </c>
      <c r="W166" s="35">
        <v>8861.5027438366706</v>
      </c>
      <c r="X166" s="35">
        <v>5312.7496721142916</v>
      </c>
      <c r="Y166" s="34">
        <v>3548.753071722379</v>
      </c>
      <c r="Z166" s="145">
        <v>0</v>
      </c>
      <c r="AA166" s="35">
        <v>1092.7775796369056</v>
      </c>
      <c r="AB166" s="35">
        <v>2099.6264490510134</v>
      </c>
      <c r="AC166" s="35">
        <v>600</v>
      </c>
      <c r="AD166" s="35">
        <v>0</v>
      </c>
      <c r="AE166" s="35">
        <v>0</v>
      </c>
      <c r="AF166" s="35">
        <v>3792.404028687919</v>
      </c>
      <c r="AG166" s="137">
        <v>0</v>
      </c>
      <c r="AH166" s="35">
        <v>1974.6500822999999</v>
      </c>
      <c r="AI166" s="35">
        <v>0</v>
      </c>
      <c r="AJ166" s="35">
        <v>1299.7610823</v>
      </c>
      <c r="AK166" s="35">
        <v>1299.7610823</v>
      </c>
      <c r="AL166" s="35">
        <v>0</v>
      </c>
      <c r="AM166" s="35">
        <v>674.8889999999999</v>
      </c>
      <c r="AN166" s="35">
        <v>674.8889999999999</v>
      </c>
      <c r="AO166" s="35">
        <v>3878.2609052999978</v>
      </c>
      <c r="AP166" s="35">
        <v>1903.6108229999979</v>
      </c>
      <c r="AQ166" s="35">
        <v>1974.6500822999997</v>
      </c>
      <c r="AR166" s="35">
        <v>-11094</v>
      </c>
      <c r="AS166" s="35">
        <v>0</v>
      </c>
    </row>
    <row r="167" spans="2:45" s="1" customFormat="1" ht="12.75" x14ac:dyDescent="0.2">
      <c r="B167" s="32" t="s">
        <v>1211</v>
      </c>
      <c r="C167" s="33" t="s">
        <v>228</v>
      </c>
      <c r="D167" s="32" t="s">
        <v>229</v>
      </c>
      <c r="E167" s="32" t="s">
        <v>12</v>
      </c>
      <c r="F167" s="32" t="s">
        <v>17</v>
      </c>
      <c r="G167" s="32" t="s">
        <v>20</v>
      </c>
      <c r="H167" s="32" t="s">
        <v>21</v>
      </c>
      <c r="I167" s="32" t="s">
        <v>10</v>
      </c>
      <c r="J167" s="32" t="s">
        <v>16</v>
      </c>
      <c r="K167" s="32" t="s">
        <v>230</v>
      </c>
      <c r="L167" s="34">
        <v>113</v>
      </c>
      <c r="M167" s="151">
        <v>6994.7401620000019</v>
      </c>
      <c r="N167" s="35">
        <v>181341</v>
      </c>
      <c r="O167" s="35">
        <v>0</v>
      </c>
      <c r="P167" s="31">
        <v>189440.993162</v>
      </c>
      <c r="Q167" s="36">
        <v>683.22660800000006</v>
      </c>
      <c r="R167" s="37">
        <v>0</v>
      </c>
      <c r="S167" s="37">
        <v>126.31532800004851</v>
      </c>
      <c r="T167" s="37">
        <v>99.68467199995149</v>
      </c>
      <c r="U167" s="38">
        <v>226.00121870573039</v>
      </c>
      <c r="V167" s="39">
        <v>909.22782670573042</v>
      </c>
      <c r="W167" s="35">
        <v>190350.22098870573</v>
      </c>
      <c r="X167" s="35">
        <v>236.84124000006705</v>
      </c>
      <c r="Y167" s="34">
        <v>190113.37974870566</v>
      </c>
      <c r="Z167" s="145">
        <v>0</v>
      </c>
      <c r="AA167" s="35">
        <v>1805.1546540340626</v>
      </c>
      <c r="AB167" s="35">
        <v>6239.4908848617033</v>
      </c>
      <c r="AC167" s="35">
        <v>1262.1000000000001</v>
      </c>
      <c r="AD167" s="35">
        <v>241.5</v>
      </c>
      <c r="AE167" s="35">
        <v>0</v>
      </c>
      <c r="AF167" s="35">
        <v>9548.245538895766</v>
      </c>
      <c r="AG167" s="137">
        <v>0</v>
      </c>
      <c r="AH167" s="35">
        <v>1105.2529999999999</v>
      </c>
      <c r="AI167" s="35">
        <v>0</v>
      </c>
      <c r="AJ167" s="35">
        <v>0</v>
      </c>
      <c r="AK167" s="35">
        <v>0</v>
      </c>
      <c r="AL167" s="35">
        <v>0</v>
      </c>
      <c r="AM167" s="35">
        <v>1105.2529999999999</v>
      </c>
      <c r="AN167" s="35">
        <v>1105.2529999999999</v>
      </c>
      <c r="AO167" s="35">
        <v>189440.993162</v>
      </c>
      <c r="AP167" s="35">
        <v>188335.740162</v>
      </c>
      <c r="AQ167" s="35">
        <v>1105.252999999997</v>
      </c>
      <c r="AR167" s="35">
        <v>181341</v>
      </c>
      <c r="AS167" s="35">
        <v>0</v>
      </c>
    </row>
    <row r="168" spans="2:45" s="1" customFormat="1" ht="12.75" x14ac:dyDescent="0.2">
      <c r="B168" s="32" t="s">
        <v>1211</v>
      </c>
      <c r="C168" s="33" t="s">
        <v>697</v>
      </c>
      <c r="D168" s="32" t="s">
        <v>698</v>
      </c>
      <c r="E168" s="32" t="s">
        <v>12</v>
      </c>
      <c r="F168" s="32" t="s">
        <v>17</v>
      </c>
      <c r="G168" s="32" t="s">
        <v>20</v>
      </c>
      <c r="H168" s="32" t="s">
        <v>21</v>
      </c>
      <c r="I168" s="32" t="s">
        <v>10</v>
      </c>
      <c r="J168" s="32" t="s">
        <v>16</v>
      </c>
      <c r="K168" s="32" t="s">
        <v>699</v>
      </c>
      <c r="L168" s="34">
        <v>478</v>
      </c>
      <c r="M168" s="151">
        <v>29254.996048000001</v>
      </c>
      <c r="N168" s="35">
        <v>-1791</v>
      </c>
      <c r="O168" s="35">
        <v>0</v>
      </c>
      <c r="P168" s="31">
        <v>26692.813652800003</v>
      </c>
      <c r="Q168" s="36">
        <v>1451.37149</v>
      </c>
      <c r="R168" s="37">
        <v>0</v>
      </c>
      <c r="S168" s="37">
        <v>210.06285714293782</v>
      </c>
      <c r="T168" s="37">
        <v>745.93714285706221</v>
      </c>
      <c r="U168" s="38">
        <v>956.00515523308968</v>
      </c>
      <c r="V168" s="39">
        <v>2407.3766452330897</v>
      </c>
      <c r="W168" s="35">
        <v>29100.190298033092</v>
      </c>
      <c r="X168" s="35">
        <v>393.86785714293364</v>
      </c>
      <c r="Y168" s="34">
        <v>28706.322440890159</v>
      </c>
      <c r="Z168" s="145">
        <v>0</v>
      </c>
      <c r="AA168" s="35">
        <v>1452.4849312956094</v>
      </c>
      <c r="AB168" s="35">
        <v>1713.0413255497563</v>
      </c>
      <c r="AC168" s="35">
        <v>5416.54</v>
      </c>
      <c r="AD168" s="35">
        <v>1264.5868787999998</v>
      </c>
      <c r="AE168" s="35">
        <v>0</v>
      </c>
      <c r="AF168" s="35">
        <v>9846.653135645367</v>
      </c>
      <c r="AG168" s="137">
        <v>0</v>
      </c>
      <c r="AH168" s="35">
        <v>7600.8176047999996</v>
      </c>
      <c r="AI168" s="35">
        <v>0</v>
      </c>
      <c r="AJ168" s="35">
        <v>2925.4996048000003</v>
      </c>
      <c r="AK168" s="35">
        <v>2925.4996048000003</v>
      </c>
      <c r="AL168" s="35">
        <v>0</v>
      </c>
      <c r="AM168" s="35">
        <v>4675.3179999999993</v>
      </c>
      <c r="AN168" s="35">
        <v>4675.3179999999993</v>
      </c>
      <c r="AO168" s="35">
        <v>26692.813652800003</v>
      </c>
      <c r="AP168" s="35">
        <v>19091.996048000005</v>
      </c>
      <c r="AQ168" s="35">
        <v>7600.8176048000023</v>
      </c>
      <c r="AR168" s="35">
        <v>-1791</v>
      </c>
      <c r="AS168" s="35">
        <v>0</v>
      </c>
    </row>
    <row r="169" spans="2:45" s="1" customFormat="1" ht="12.75" x14ac:dyDescent="0.2">
      <c r="B169" s="32" t="s">
        <v>1211</v>
      </c>
      <c r="C169" s="33" t="s">
        <v>904</v>
      </c>
      <c r="D169" s="32" t="s">
        <v>905</v>
      </c>
      <c r="E169" s="32" t="s">
        <v>12</v>
      </c>
      <c r="F169" s="32" t="s">
        <v>17</v>
      </c>
      <c r="G169" s="32" t="s">
        <v>20</v>
      </c>
      <c r="H169" s="32" t="s">
        <v>21</v>
      </c>
      <c r="I169" s="32" t="s">
        <v>10</v>
      </c>
      <c r="J169" s="32" t="s">
        <v>16</v>
      </c>
      <c r="K169" s="32" t="s">
        <v>906</v>
      </c>
      <c r="L169" s="34">
        <v>383</v>
      </c>
      <c r="M169" s="151">
        <v>19306.695839</v>
      </c>
      <c r="N169" s="35">
        <v>-68659</v>
      </c>
      <c r="O169" s="35">
        <v>63161.078564457435</v>
      </c>
      <c r="P169" s="31">
        <v>-54116.511577099998</v>
      </c>
      <c r="Q169" s="36">
        <v>1647.19066</v>
      </c>
      <c r="R169" s="37">
        <v>54116.511577099998</v>
      </c>
      <c r="S169" s="37">
        <v>270.72020800010398</v>
      </c>
      <c r="T169" s="37">
        <v>48991.15607380819</v>
      </c>
      <c r="U169" s="38">
        <v>103378.94532719892</v>
      </c>
      <c r="V169" s="39">
        <v>105026.13598719891</v>
      </c>
      <c r="W169" s="35">
        <v>105026.13598719891</v>
      </c>
      <c r="X169" s="35">
        <v>62258.36847645753</v>
      </c>
      <c r="Y169" s="34">
        <v>42767.767510741382</v>
      </c>
      <c r="Z169" s="145">
        <v>0</v>
      </c>
      <c r="AA169" s="35">
        <v>1715.4786214890878</v>
      </c>
      <c r="AB169" s="35">
        <v>2034.2633882789955</v>
      </c>
      <c r="AC169" s="35">
        <v>5040.54</v>
      </c>
      <c r="AD169" s="35">
        <v>432.26159760000002</v>
      </c>
      <c r="AE169" s="35">
        <v>691.43</v>
      </c>
      <c r="AF169" s="35">
        <v>9913.9736073680833</v>
      </c>
      <c r="AG169" s="137">
        <v>0</v>
      </c>
      <c r="AH169" s="35">
        <v>5676.7925839</v>
      </c>
      <c r="AI169" s="35">
        <v>0</v>
      </c>
      <c r="AJ169" s="35">
        <v>1930.6695839000001</v>
      </c>
      <c r="AK169" s="35">
        <v>1930.6695839000001</v>
      </c>
      <c r="AL169" s="35">
        <v>0</v>
      </c>
      <c r="AM169" s="35">
        <v>3746.1229999999996</v>
      </c>
      <c r="AN169" s="35">
        <v>3746.1229999999996</v>
      </c>
      <c r="AO169" s="35">
        <v>-54116.511577099998</v>
      </c>
      <c r="AP169" s="35">
        <v>-59793.304161</v>
      </c>
      <c r="AQ169" s="35">
        <v>5676.7925839000018</v>
      </c>
      <c r="AR169" s="35">
        <v>-68659</v>
      </c>
      <c r="AS169" s="35">
        <v>0</v>
      </c>
    </row>
    <row r="170" spans="2:45" s="1" customFormat="1" ht="12.75" x14ac:dyDescent="0.2">
      <c r="B170" s="32" t="s">
        <v>1211</v>
      </c>
      <c r="C170" s="33" t="s">
        <v>703</v>
      </c>
      <c r="D170" s="32" t="s">
        <v>704</v>
      </c>
      <c r="E170" s="32" t="s">
        <v>12</v>
      </c>
      <c r="F170" s="32" t="s">
        <v>17</v>
      </c>
      <c r="G170" s="32" t="s">
        <v>20</v>
      </c>
      <c r="H170" s="32" t="s">
        <v>21</v>
      </c>
      <c r="I170" s="32" t="s">
        <v>10</v>
      </c>
      <c r="J170" s="32" t="s">
        <v>16</v>
      </c>
      <c r="K170" s="32" t="s">
        <v>705</v>
      </c>
      <c r="L170" s="34">
        <v>656</v>
      </c>
      <c r="M170" s="151">
        <v>40158.878402999995</v>
      </c>
      <c r="N170" s="35">
        <v>-35316</v>
      </c>
      <c r="O170" s="35">
        <v>12765.613226711241</v>
      </c>
      <c r="P170" s="31">
        <v>15775.766243299993</v>
      </c>
      <c r="Q170" s="36">
        <v>2378.2493589999999</v>
      </c>
      <c r="R170" s="37">
        <v>0</v>
      </c>
      <c r="S170" s="37">
        <v>316.39037828583582</v>
      </c>
      <c r="T170" s="37">
        <v>995.60962171416418</v>
      </c>
      <c r="U170" s="38">
        <v>1312.0070749642402</v>
      </c>
      <c r="V170" s="39">
        <v>3690.2564339642404</v>
      </c>
      <c r="W170" s="35">
        <v>19466.022677264235</v>
      </c>
      <c r="X170" s="35">
        <v>593.23195928583664</v>
      </c>
      <c r="Y170" s="34">
        <v>18872.790717978398</v>
      </c>
      <c r="Z170" s="145">
        <v>0</v>
      </c>
      <c r="AA170" s="35">
        <v>2089.0531787925847</v>
      </c>
      <c r="AB170" s="35">
        <v>2905.4583640775659</v>
      </c>
      <c r="AC170" s="35">
        <v>5849.55</v>
      </c>
      <c r="AD170" s="35">
        <v>0</v>
      </c>
      <c r="AE170" s="35">
        <v>0</v>
      </c>
      <c r="AF170" s="35">
        <v>10844.061542870149</v>
      </c>
      <c r="AG170" s="137">
        <v>21575</v>
      </c>
      <c r="AH170" s="35">
        <v>25590.887840299998</v>
      </c>
      <c r="AI170" s="35">
        <v>0</v>
      </c>
      <c r="AJ170" s="35">
        <v>4015.8878402999999</v>
      </c>
      <c r="AK170" s="35">
        <v>4015.8878402999999</v>
      </c>
      <c r="AL170" s="35">
        <v>21575</v>
      </c>
      <c r="AM170" s="35">
        <v>21575</v>
      </c>
      <c r="AN170" s="35">
        <v>0</v>
      </c>
      <c r="AO170" s="35">
        <v>15775.766243299993</v>
      </c>
      <c r="AP170" s="35">
        <v>11759.878402999993</v>
      </c>
      <c r="AQ170" s="35">
        <v>4015.8878402999981</v>
      </c>
      <c r="AR170" s="35">
        <v>-48069</v>
      </c>
      <c r="AS170" s="35">
        <v>12753</v>
      </c>
    </row>
    <row r="171" spans="2:45" s="1" customFormat="1" ht="12.75" x14ac:dyDescent="0.2">
      <c r="B171" s="32" t="s">
        <v>1211</v>
      </c>
      <c r="C171" s="33" t="s">
        <v>727</v>
      </c>
      <c r="D171" s="32" t="s">
        <v>728</v>
      </c>
      <c r="E171" s="32" t="s">
        <v>12</v>
      </c>
      <c r="F171" s="32" t="s">
        <v>17</v>
      </c>
      <c r="G171" s="32" t="s">
        <v>20</v>
      </c>
      <c r="H171" s="32" t="s">
        <v>21</v>
      </c>
      <c r="I171" s="32" t="s">
        <v>10</v>
      </c>
      <c r="J171" s="32" t="s">
        <v>16</v>
      </c>
      <c r="K171" s="32" t="s">
        <v>729</v>
      </c>
      <c r="L171" s="34">
        <v>859</v>
      </c>
      <c r="M171" s="151">
        <v>22809.050401</v>
      </c>
      <c r="N171" s="35">
        <v>-13761</v>
      </c>
      <c r="O171" s="35">
        <v>10851.673316053355</v>
      </c>
      <c r="P171" s="31">
        <v>5986.8344410999998</v>
      </c>
      <c r="Q171" s="36">
        <v>2227.5005759999999</v>
      </c>
      <c r="R171" s="37">
        <v>0</v>
      </c>
      <c r="S171" s="37">
        <v>508.06896571448078</v>
      </c>
      <c r="T171" s="37">
        <v>2582.840404859598</v>
      </c>
      <c r="U171" s="38">
        <v>3090.926038312849</v>
      </c>
      <c r="V171" s="39">
        <v>5318.4266143128489</v>
      </c>
      <c r="W171" s="35">
        <v>11305.261055412848</v>
      </c>
      <c r="X171" s="35">
        <v>4034.5279546678348</v>
      </c>
      <c r="Y171" s="34">
        <v>7270.733100745013</v>
      </c>
      <c r="Z171" s="145">
        <v>0</v>
      </c>
      <c r="AA171" s="35">
        <v>1726.0648939395655</v>
      </c>
      <c r="AB171" s="35">
        <v>7448.9816097392231</v>
      </c>
      <c r="AC171" s="35">
        <v>11031.01</v>
      </c>
      <c r="AD171" s="35">
        <v>0</v>
      </c>
      <c r="AE171" s="35">
        <v>181.69</v>
      </c>
      <c r="AF171" s="35">
        <v>20387.746503678787</v>
      </c>
      <c r="AG171" s="137">
        <v>628</v>
      </c>
      <c r="AH171" s="35">
        <v>10682.784040099999</v>
      </c>
      <c r="AI171" s="35">
        <v>0</v>
      </c>
      <c r="AJ171" s="35">
        <v>2280.9050401</v>
      </c>
      <c r="AK171" s="35">
        <v>2280.9050401</v>
      </c>
      <c r="AL171" s="35">
        <v>628</v>
      </c>
      <c r="AM171" s="35">
        <v>8401.878999999999</v>
      </c>
      <c r="AN171" s="35">
        <v>7773.878999999999</v>
      </c>
      <c r="AO171" s="35">
        <v>5986.8344410999998</v>
      </c>
      <c r="AP171" s="35">
        <v>-4067.9495989999996</v>
      </c>
      <c r="AQ171" s="35">
        <v>10054.784040099999</v>
      </c>
      <c r="AR171" s="35">
        <v>-13761</v>
      </c>
      <c r="AS171" s="35">
        <v>0</v>
      </c>
    </row>
    <row r="172" spans="2:45" s="1" customFormat="1" ht="12.75" x14ac:dyDescent="0.2">
      <c r="B172" s="32" t="s">
        <v>1211</v>
      </c>
      <c r="C172" s="33" t="s">
        <v>667</v>
      </c>
      <c r="D172" s="32" t="s">
        <v>668</v>
      </c>
      <c r="E172" s="32" t="s">
        <v>12</v>
      </c>
      <c r="F172" s="32" t="s">
        <v>17</v>
      </c>
      <c r="G172" s="32" t="s">
        <v>20</v>
      </c>
      <c r="H172" s="32" t="s">
        <v>21</v>
      </c>
      <c r="I172" s="32" t="s">
        <v>10</v>
      </c>
      <c r="J172" s="32" t="s">
        <v>11</v>
      </c>
      <c r="K172" s="32" t="s">
        <v>669</v>
      </c>
      <c r="L172" s="34">
        <v>1187</v>
      </c>
      <c r="M172" s="151">
        <v>90704.802433000004</v>
      </c>
      <c r="N172" s="35">
        <v>-147600</v>
      </c>
      <c r="O172" s="35">
        <v>124157.05660492661</v>
      </c>
      <c r="P172" s="31">
        <v>-57838.267566999995</v>
      </c>
      <c r="Q172" s="36">
        <v>6177.8377399999999</v>
      </c>
      <c r="R172" s="37">
        <v>57838.267566999995</v>
      </c>
      <c r="S172" s="37">
        <v>260.15922400009993</v>
      </c>
      <c r="T172" s="37">
        <v>96210.528503470297</v>
      </c>
      <c r="U172" s="38">
        <v>154309.78740601052</v>
      </c>
      <c r="V172" s="39">
        <v>160487.62514601051</v>
      </c>
      <c r="W172" s="35">
        <v>160487.62514601051</v>
      </c>
      <c r="X172" s="35">
        <v>118694.65673092668</v>
      </c>
      <c r="Y172" s="34">
        <v>41792.968415083829</v>
      </c>
      <c r="Z172" s="145">
        <v>0</v>
      </c>
      <c r="AA172" s="35">
        <v>1353.7369989103302</v>
      </c>
      <c r="AB172" s="35">
        <v>4160.854979940952</v>
      </c>
      <c r="AC172" s="35">
        <v>14797.010000000002</v>
      </c>
      <c r="AD172" s="35">
        <v>0</v>
      </c>
      <c r="AE172" s="35">
        <v>1031.5899999999999</v>
      </c>
      <c r="AF172" s="35">
        <v>21343.191978851286</v>
      </c>
      <c r="AG172" s="137">
        <v>13200</v>
      </c>
      <c r="AH172" s="35">
        <v>17425.93</v>
      </c>
      <c r="AI172" s="35">
        <v>0</v>
      </c>
      <c r="AJ172" s="35">
        <v>4143.4000000000005</v>
      </c>
      <c r="AK172" s="35">
        <v>4143.4000000000005</v>
      </c>
      <c r="AL172" s="35">
        <v>13200</v>
      </c>
      <c r="AM172" s="35">
        <v>13282.529999999999</v>
      </c>
      <c r="AN172" s="35">
        <v>82.529999999998836</v>
      </c>
      <c r="AO172" s="35">
        <v>-57838.267566999995</v>
      </c>
      <c r="AP172" s="35">
        <v>-62064.197566999996</v>
      </c>
      <c r="AQ172" s="35">
        <v>4225.93</v>
      </c>
      <c r="AR172" s="35">
        <v>-147600</v>
      </c>
      <c r="AS172" s="35">
        <v>0</v>
      </c>
    </row>
    <row r="173" spans="2:45" s="1" customFormat="1" ht="12.75" x14ac:dyDescent="0.2">
      <c r="B173" s="32" t="s">
        <v>1211</v>
      </c>
      <c r="C173" s="33" t="s">
        <v>1195</v>
      </c>
      <c r="D173" s="32" t="s">
        <v>1196</v>
      </c>
      <c r="E173" s="32" t="s">
        <v>12</v>
      </c>
      <c r="F173" s="32" t="s">
        <v>17</v>
      </c>
      <c r="G173" s="32" t="s">
        <v>20</v>
      </c>
      <c r="H173" s="32" t="s">
        <v>21</v>
      </c>
      <c r="I173" s="32" t="s">
        <v>10</v>
      </c>
      <c r="J173" s="32" t="s">
        <v>16</v>
      </c>
      <c r="K173" s="32" t="s">
        <v>1197</v>
      </c>
      <c r="L173" s="34">
        <v>277</v>
      </c>
      <c r="M173" s="151">
        <v>10729.208094</v>
      </c>
      <c r="N173" s="35">
        <v>-2908</v>
      </c>
      <c r="O173" s="35">
        <v>908.89213658649419</v>
      </c>
      <c r="P173" s="31">
        <v>2670.4450939999988</v>
      </c>
      <c r="Q173" s="36">
        <v>1389.107354</v>
      </c>
      <c r="R173" s="37">
        <v>0</v>
      </c>
      <c r="S173" s="37">
        <v>120.77087085718922</v>
      </c>
      <c r="T173" s="37">
        <v>433.22912914281079</v>
      </c>
      <c r="U173" s="38">
        <v>554.00298744679048</v>
      </c>
      <c r="V173" s="39">
        <v>1943.1103414467905</v>
      </c>
      <c r="W173" s="35">
        <v>4613.5554354467895</v>
      </c>
      <c r="X173" s="35">
        <v>226.44538285718954</v>
      </c>
      <c r="Y173" s="34">
        <v>4387.1100525895999</v>
      </c>
      <c r="Z173" s="145">
        <v>0</v>
      </c>
      <c r="AA173" s="35">
        <v>1365.9652612750174</v>
      </c>
      <c r="AB173" s="35">
        <v>1588.401031713435</v>
      </c>
      <c r="AC173" s="35">
        <v>3607.22</v>
      </c>
      <c r="AD173" s="35">
        <v>0</v>
      </c>
      <c r="AE173" s="35">
        <v>0</v>
      </c>
      <c r="AF173" s="35">
        <v>6561.5862929884515</v>
      </c>
      <c r="AG173" s="137">
        <v>84</v>
      </c>
      <c r="AH173" s="35">
        <v>2826.2369999999996</v>
      </c>
      <c r="AI173" s="35">
        <v>84</v>
      </c>
      <c r="AJ173" s="35">
        <v>116.9</v>
      </c>
      <c r="AK173" s="35">
        <v>32.900000000000006</v>
      </c>
      <c r="AL173" s="35">
        <v>0</v>
      </c>
      <c r="AM173" s="35">
        <v>2709.3369999999995</v>
      </c>
      <c r="AN173" s="35">
        <v>2709.3369999999995</v>
      </c>
      <c r="AO173" s="35">
        <v>2670.4450939999988</v>
      </c>
      <c r="AP173" s="35">
        <v>-71.791906000000836</v>
      </c>
      <c r="AQ173" s="35">
        <v>2742.2369999999992</v>
      </c>
      <c r="AR173" s="35">
        <v>-2908</v>
      </c>
      <c r="AS173" s="35">
        <v>0</v>
      </c>
    </row>
    <row r="174" spans="2:45" s="1" customFormat="1" ht="12.75" x14ac:dyDescent="0.2">
      <c r="B174" s="32" t="s">
        <v>1211</v>
      </c>
      <c r="C174" s="33" t="s">
        <v>721</v>
      </c>
      <c r="D174" s="32" t="s">
        <v>722</v>
      </c>
      <c r="E174" s="32" t="s">
        <v>12</v>
      </c>
      <c r="F174" s="32" t="s">
        <v>17</v>
      </c>
      <c r="G174" s="32" t="s">
        <v>20</v>
      </c>
      <c r="H174" s="32" t="s">
        <v>21</v>
      </c>
      <c r="I174" s="32" t="s">
        <v>10</v>
      </c>
      <c r="J174" s="32" t="s">
        <v>11</v>
      </c>
      <c r="K174" s="32" t="s">
        <v>723</v>
      </c>
      <c r="L174" s="34">
        <v>4108</v>
      </c>
      <c r="M174" s="151">
        <v>132734.54712399998</v>
      </c>
      <c r="N174" s="35">
        <v>-11163</v>
      </c>
      <c r="O174" s="35">
        <v>0</v>
      </c>
      <c r="P174" s="31">
        <v>131562.52183639997</v>
      </c>
      <c r="Q174" s="36">
        <v>4855.025181</v>
      </c>
      <c r="R174" s="37">
        <v>0</v>
      </c>
      <c r="S174" s="37">
        <v>2863.1120571439569</v>
      </c>
      <c r="T174" s="37">
        <v>5352.8879428560431</v>
      </c>
      <c r="U174" s="38">
        <v>8216.0443048065536</v>
      </c>
      <c r="V174" s="39">
        <v>13071.069485806554</v>
      </c>
      <c r="W174" s="35">
        <v>144633.59132220654</v>
      </c>
      <c r="X174" s="35">
        <v>5368.3351071439683</v>
      </c>
      <c r="Y174" s="34">
        <v>139265.25621506257</v>
      </c>
      <c r="Z174" s="145">
        <v>0</v>
      </c>
      <c r="AA174" s="35">
        <v>3927.8745891486551</v>
      </c>
      <c r="AB174" s="35">
        <v>22031.498741349405</v>
      </c>
      <c r="AC174" s="35">
        <v>41894.39</v>
      </c>
      <c r="AD174" s="35">
        <v>5807.6707433000001</v>
      </c>
      <c r="AE174" s="35">
        <v>0</v>
      </c>
      <c r="AF174" s="35">
        <v>73661.434073798053</v>
      </c>
      <c r="AG174" s="137">
        <v>39434</v>
      </c>
      <c r="AH174" s="35">
        <v>59241.974712399999</v>
      </c>
      <c r="AI174" s="35">
        <v>0</v>
      </c>
      <c r="AJ174" s="35">
        <v>13273.454712399998</v>
      </c>
      <c r="AK174" s="35">
        <v>13273.454712399998</v>
      </c>
      <c r="AL174" s="35">
        <v>39434</v>
      </c>
      <c r="AM174" s="35">
        <v>45968.52</v>
      </c>
      <c r="AN174" s="35">
        <v>6534.5199999999968</v>
      </c>
      <c r="AO174" s="35">
        <v>131562.52183639997</v>
      </c>
      <c r="AP174" s="35">
        <v>111754.54712399998</v>
      </c>
      <c r="AQ174" s="35">
        <v>19807.974712399999</v>
      </c>
      <c r="AR174" s="35">
        <v>-11163</v>
      </c>
      <c r="AS174" s="35">
        <v>0</v>
      </c>
    </row>
    <row r="175" spans="2:45" s="1" customFormat="1" ht="12.75" x14ac:dyDescent="0.2">
      <c r="B175" s="32" t="s">
        <v>1211</v>
      </c>
      <c r="C175" s="33" t="s">
        <v>511</v>
      </c>
      <c r="D175" s="32" t="s">
        <v>512</v>
      </c>
      <c r="E175" s="32" t="s">
        <v>12</v>
      </c>
      <c r="F175" s="32" t="s">
        <v>17</v>
      </c>
      <c r="G175" s="32" t="s">
        <v>20</v>
      </c>
      <c r="H175" s="32" t="s">
        <v>21</v>
      </c>
      <c r="I175" s="32" t="s">
        <v>10</v>
      </c>
      <c r="J175" s="32" t="s">
        <v>16</v>
      </c>
      <c r="K175" s="32" t="s">
        <v>513</v>
      </c>
      <c r="L175" s="34">
        <v>351</v>
      </c>
      <c r="M175" s="151">
        <v>15275.227452000001</v>
      </c>
      <c r="N175" s="35">
        <v>-50323.7</v>
      </c>
      <c r="O175" s="35">
        <v>17975.646091089573</v>
      </c>
      <c r="P175" s="31">
        <v>-30843.541547999997</v>
      </c>
      <c r="Q175" s="36">
        <v>1883.863605</v>
      </c>
      <c r="R175" s="37">
        <v>30843.541547999997</v>
      </c>
      <c r="S175" s="37">
        <v>137.76407771433861</v>
      </c>
      <c r="T175" s="37">
        <v>11942.596070104952</v>
      </c>
      <c r="U175" s="38">
        <v>42924.133163097911</v>
      </c>
      <c r="V175" s="39">
        <v>44807.99676809791</v>
      </c>
      <c r="W175" s="35">
        <v>44807.99676809791</v>
      </c>
      <c r="X175" s="35">
        <v>16470.633699803919</v>
      </c>
      <c r="Y175" s="34">
        <v>28337.363068293991</v>
      </c>
      <c r="Z175" s="145">
        <v>0</v>
      </c>
      <c r="AA175" s="35">
        <v>612.42268960787499</v>
      </c>
      <c r="AB175" s="35">
        <v>2168.8269181557021</v>
      </c>
      <c r="AC175" s="35">
        <v>4765.59</v>
      </c>
      <c r="AD175" s="35">
        <v>0</v>
      </c>
      <c r="AE175" s="35">
        <v>0</v>
      </c>
      <c r="AF175" s="35">
        <v>7546.8396077635771</v>
      </c>
      <c r="AG175" s="137">
        <v>0</v>
      </c>
      <c r="AH175" s="35">
        <v>4204.9309999999996</v>
      </c>
      <c r="AI175" s="35">
        <v>0</v>
      </c>
      <c r="AJ175" s="35">
        <v>771.80000000000007</v>
      </c>
      <c r="AK175" s="35">
        <v>771.80000000000007</v>
      </c>
      <c r="AL175" s="35">
        <v>0</v>
      </c>
      <c r="AM175" s="35">
        <v>3433.1309999999994</v>
      </c>
      <c r="AN175" s="35">
        <v>3433.1309999999994</v>
      </c>
      <c r="AO175" s="35">
        <v>-30843.541547999997</v>
      </c>
      <c r="AP175" s="35">
        <v>-35048.472547999998</v>
      </c>
      <c r="AQ175" s="35">
        <v>4204.9310000000005</v>
      </c>
      <c r="AR175" s="35">
        <v>-62489</v>
      </c>
      <c r="AS175" s="35">
        <v>12165.300000000003</v>
      </c>
    </row>
    <row r="176" spans="2:45" s="1" customFormat="1" ht="12.75" x14ac:dyDescent="0.2">
      <c r="B176" s="32" t="s">
        <v>1211</v>
      </c>
      <c r="C176" s="33" t="s">
        <v>664</v>
      </c>
      <c r="D176" s="32" t="s">
        <v>665</v>
      </c>
      <c r="E176" s="32" t="s">
        <v>12</v>
      </c>
      <c r="F176" s="32" t="s">
        <v>17</v>
      </c>
      <c r="G176" s="32" t="s">
        <v>20</v>
      </c>
      <c r="H176" s="32" t="s">
        <v>21</v>
      </c>
      <c r="I176" s="32" t="s">
        <v>10</v>
      </c>
      <c r="J176" s="32" t="s">
        <v>16</v>
      </c>
      <c r="K176" s="32" t="s">
        <v>666</v>
      </c>
      <c r="L176" s="34">
        <v>196</v>
      </c>
      <c r="M176" s="151">
        <v>9284.1189214546685</v>
      </c>
      <c r="N176" s="35">
        <v>0</v>
      </c>
      <c r="O176" s="35">
        <v>0</v>
      </c>
      <c r="P176" s="31">
        <v>0</v>
      </c>
      <c r="Q176" s="36">
        <v>825.04218500000002</v>
      </c>
      <c r="R176" s="37">
        <v>0</v>
      </c>
      <c r="S176" s="37">
        <v>140.98557942862556</v>
      </c>
      <c r="T176" s="37">
        <v>251.01442057137444</v>
      </c>
      <c r="U176" s="38">
        <v>392.00211386126688</v>
      </c>
      <c r="V176" s="39">
        <v>1217.044298861267</v>
      </c>
      <c r="W176" s="35">
        <v>1217.044298861267</v>
      </c>
      <c r="X176" s="35">
        <v>264.34796142862569</v>
      </c>
      <c r="Y176" s="34">
        <v>952.69633743264126</v>
      </c>
      <c r="Z176" s="145">
        <v>0</v>
      </c>
      <c r="AA176" s="35">
        <v>495.23087855040541</v>
      </c>
      <c r="AB176" s="35">
        <v>1742.0642088608274</v>
      </c>
      <c r="AC176" s="35">
        <v>1802.8200000000002</v>
      </c>
      <c r="AD176" s="35">
        <v>280.21846323037994</v>
      </c>
      <c r="AE176" s="35">
        <v>0</v>
      </c>
      <c r="AF176" s="35">
        <v>4320.3335506416133</v>
      </c>
      <c r="AG176" s="137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</row>
    <row r="177" spans="2:45" s="1" customFormat="1" ht="12.75" x14ac:dyDescent="0.2">
      <c r="B177" s="32" t="s">
        <v>1211</v>
      </c>
      <c r="C177" s="33" t="s">
        <v>775</v>
      </c>
      <c r="D177" s="32" t="s">
        <v>776</v>
      </c>
      <c r="E177" s="32" t="s">
        <v>12</v>
      </c>
      <c r="F177" s="32" t="s">
        <v>17</v>
      </c>
      <c r="G177" s="32" t="s">
        <v>20</v>
      </c>
      <c r="H177" s="32" t="s">
        <v>21</v>
      </c>
      <c r="I177" s="32" t="s">
        <v>10</v>
      </c>
      <c r="J177" s="32" t="s">
        <v>16</v>
      </c>
      <c r="K177" s="32" t="s">
        <v>777</v>
      </c>
      <c r="L177" s="34">
        <v>391</v>
      </c>
      <c r="M177" s="151">
        <v>10621.458111</v>
      </c>
      <c r="N177" s="35">
        <v>2234</v>
      </c>
      <c r="O177" s="35">
        <v>0</v>
      </c>
      <c r="P177" s="31">
        <v>23011.458111</v>
      </c>
      <c r="Q177" s="36">
        <v>326.74032599999998</v>
      </c>
      <c r="R177" s="37">
        <v>0</v>
      </c>
      <c r="S177" s="37">
        <v>0</v>
      </c>
      <c r="T177" s="37">
        <v>782</v>
      </c>
      <c r="U177" s="38">
        <v>782.0042169375273</v>
      </c>
      <c r="V177" s="39">
        <v>1108.7445429375273</v>
      </c>
      <c r="W177" s="35">
        <v>24120.202653937526</v>
      </c>
      <c r="X177" s="35">
        <v>0</v>
      </c>
      <c r="Y177" s="34">
        <v>24120.202653937526</v>
      </c>
      <c r="Z177" s="145">
        <v>0</v>
      </c>
      <c r="AA177" s="35">
        <v>1463.1401152540466</v>
      </c>
      <c r="AB177" s="35">
        <v>1408.5354266547611</v>
      </c>
      <c r="AC177" s="35">
        <v>4514.25</v>
      </c>
      <c r="AD177" s="35">
        <v>0</v>
      </c>
      <c r="AE177" s="35">
        <v>0</v>
      </c>
      <c r="AF177" s="35">
        <v>7385.9255419088076</v>
      </c>
      <c r="AG177" s="137">
        <v>10156</v>
      </c>
      <c r="AH177" s="35">
        <v>10156</v>
      </c>
      <c r="AI177" s="35">
        <v>0</v>
      </c>
      <c r="AJ177" s="35">
        <v>0</v>
      </c>
      <c r="AK177" s="35">
        <v>0</v>
      </c>
      <c r="AL177" s="35">
        <v>10156</v>
      </c>
      <c r="AM177" s="35">
        <v>10156</v>
      </c>
      <c r="AN177" s="35">
        <v>0</v>
      </c>
      <c r="AO177" s="35">
        <v>23011.458111</v>
      </c>
      <c r="AP177" s="35">
        <v>23011.458111</v>
      </c>
      <c r="AQ177" s="35">
        <v>0</v>
      </c>
      <c r="AR177" s="35">
        <v>2234</v>
      </c>
      <c r="AS177" s="35">
        <v>0</v>
      </c>
    </row>
    <row r="178" spans="2:45" s="1" customFormat="1" ht="12.75" x14ac:dyDescent="0.2">
      <c r="B178" s="32" t="s">
        <v>1211</v>
      </c>
      <c r="C178" s="33" t="s">
        <v>1006</v>
      </c>
      <c r="D178" s="32" t="s">
        <v>1007</v>
      </c>
      <c r="E178" s="32" t="s">
        <v>12</v>
      </c>
      <c r="F178" s="32" t="s">
        <v>17</v>
      </c>
      <c r="G178" s="32" t="s">
        <v>20</v>
      </c>
      <c r="H178" s="32" t="s">
        <v>21</v>
      </c>
      <c r="I178" s="32" t="s">
        <v>10</v>
      </c>
      <c r="J178" s="32" t="s">
        <v>16</v>
      </c>
      <c r="K178" s="32" t="s">
        <v>1008</v>
      </c>
      <c r="L178" s="34">
        <v>154</v>
      </c>
      <c r="M178" s="151">
        <v>6082.4649020000015</v>
      </c>
      <c r="N178" s="35">
        <v>-17176</v>
      </c>
      <c r="O178" s="35">
        <v>3496.1345595297507</v>
      </c>
      <c r="P178" s="31">
        <v>-9297.261097999999</v>
      </c>
      <c r="Q178" s="36">
        <v>243.98329699999999</v>
      </c>
      <c r="R178" s="37">
        <v>9297.261097999999</v>
      </c>
      <c r="S178" s="37">
        <v>137.50015314290997</v>
      </c>
      <c r="T178" s="37">
        <v>2336.0401844811549</v>
      </c>
      <c r="U178" s="38">
        <v>11770.864909708847</v>
      </c>
      <c r="V178" s="39">
        <v>12014.848206708848</v>
      </c>
      <c r="W178" s="35">
        <v>12014.848206708848</v>
      </c>
      <c r="X178" s="35">
        <v>3630.2766836726623</v>
      </c>
      <c r="Y178" s="34">
        <v>8384.5715230361857</v>
      </c>
      <c r="Z178" s="145">
        <v>0</v>
      </c>
      <c r="AA178" s="35">
        <v>546.87588060007397</v>
      </c>
      <c r="AB178" s="35">
        <v>1895.9260096279231</v>
      </c>
      <c r="AC178" s="35">
        <v>2083.62</v>
      </c>
      <c r="AD178" s="35">
        <v>180.495</v>
      </c>
      <c r="AE178" s="35">
        <v>0</v>
      </c>
      <c r="AF178" s="35">
        <v>4706.9168902279971</v>
      </c>
      <c r="AG178" s="137">
        <v>0</v>
      </c>
      <c r="AH178" s="35">
        <v>1796.2739999999999</v>
      </c>
      <c r="AI178" s="35">
        <v>0</v>
      </c>
      <c r="AJ178" s="35">
        <v>290</v>
      </c>
      <c r="AK178" s="35">
        <v>290</v>
      </c>
      <c r="AL178" s="35">
        <v>0</v>
      </c>
      <c r="AM178" s="35">
        <v>1506.2739999999999</v>
      </c>
      <c r="AN178" s="35">
        <v>1506.2739999999999</v>
      </c>
      <c r="AO178" s="35">
        <v>-9297.261097999999</v>
      </c>
      <c r="AP178" s="35">
        <v>-11093.535097999998</v>
      </c>
      <c r="AQ178" s="35">
        <v>1796.2739999999994</v>
      </c>
      <c r="AR178" s="35">
        <v>-17176</v>
      </c>
      <c r="AS178" s="35">
        <v>0</v>
      </c>
    </row>
    <row r="179" spans="2:45" s="1" customFormat="1" ht="12.75" x14ac:dyDescent="0.2">
      <c r="B179" s="32" t="s">
        <v>1211</v>
      </c>
      <c r="C179" s="33" t="s">
        <v>319</v>
      </c>
      <c r="D179" s="32" t="s">
        <v>320</v>
      </c>
      <c r="E179" s="32" t="s">
        <v>12</v>
      </c>
      <c r="F179" s="32" t="s">
        <v>17</v>
      </c>
      <c r="G179" s="32" t="s">
        <v>20</v>
      </c>
      <c r="H179" s="32" t="s">
        <v>21</v>
      </c>
      <c r="I179" s="32" t="s">
        <v>10</v>
      </c>
      <c r="J179" s="32" t="s">
        <v>11</v>
      </c>
      <c r="K179" s="32" t="s">
        <v>321</v>
      </c>
      <c r="L179" s="34">
        <v>1951</v>
      </c>
      <c r="M179" s="151">
        <v>113275.210097</v>
      </c>
      <c r="N179" s="35">
        <v>-19965.400000000001</v>
      </c>
      <c r="O179" s="35">
        <v>0</v>
      </c>
      <c r="P179" s="31">
        <v>124098.50009700001</v>
      </c>
      <c r="Q179" s="36">
        <v>7268.8403269999999</v>
      </c>
      <c r="R179" s="37">
        <v>0</v>
      </c>
      <c r="S179" s="37">
        <v>593.98673142879954</v>
      </c>
      <c r="T179" s="37">
        <v>3308.0132685712006</v>
      </c>
      <c r="U179" s="38">
        <v>3902.0210415476108</v>
      </c>
      <c r="V179" s="39">
        <v>11170.86136854761</v>
      </c>
      <c r="W179" s="35">
        <v>135269.36146554761</v>
      </c>
      <c r="X179" s="35">
        <v>1113.7251214287826</v>
      </c>
      <c r="Y179" s="34">
        <v>134155.63634411883</v>
      </c>
      <c r="Z179" s="145">
        <v>0</v>
      </c>
      <c r="AA179" s="35">
        <v>8591.362186143655</v>
      </c>
      <c r="AB179" s="35">
        <v>16283.974727658833</v>
      </c>
      <c r="AC179" s="35">
        <v>24204.09</v>
      </c>
      <c r="AD179" s="35">
        <v>495</v>
      </c>
      <c r="AE179" s="35">
        <v>0</v>
      </c>
      <c r="AF179" s="35">
        <v>49574.426913802483</v>
      </c>
      <c r="AG179" s="137">
        <v>0</v>
      </c>
      <c r="AH179" s="35">
        <v>30788.69</v>
      </c>
      <c r="AI179" s="35">
        <v>0</v>
      </c>
      <c r="AJ179" s="35">
        <v>8957</v>
      </c>
      <c r="AK179" s="35">
        <v>8957</v>
      </c>
      <c r="AL179" s="35">
        <v>0</v>
      </c>
      <c r="AM179" s="35">
        <v>21831.69</v>
      </c>
      <c r="AN179" s="35">
        <v>21831.69</v>
      </c>
      <c r="AO179" s="35">
        <v>124098.50009700001</v>
      </c>
      <c r="AP179" s="35">
        <v>93309.810097000009</v>
      </c>
      <c r="AQ179" s="35">
        <v>30788.690000000002</v>
      </c>
      <c r="AR179" s="35">
        <v>-42133</v>
      </c>
      <c r="AS179" s="35">
        <v>22167.599999999999</v>
      </c>
    </row>
    <row r="180" spans="2:45" s="1" customFormat="1" ht="12.75" x14ac:dyDescent="0.2">
      <c r="B180" s="32" t="s">
        <v>1211</v>
      </c>
      <c r="C180" s="33" t="s">
        <v>1127</v>
      </c>
      <c r="D180" s="32" t="s">
        <v>1128</v>
      </c>
      <c r="E180" s="32" t="s">
        <v>12</v>
      </c>
      <c r="F180" s="32" t="s">
        <v>17</v>
      </c>
      <c r="G180" s="32" t="s">
        <v>20</v>
      </c>
      <c r="H180" s="32" t="s">
        <v>21</v>
      </c>
      <c r="I180" s="32" t="s">
        <v>10</v>
      </c>
      <c r="J180" s="32" t="s">
        <v>11</v>
      </c>
      <c r="K180" s="32" t="s">
        <v>1129</v>
      </c>
      <c r="L180" s="34">
        <v>1082</v>
      </c>
      <c r="M180" s="151">
        <v>57464.601151999996</v>
      </c>
      <c r="N180" s="35">
        <v>-4873</v>
      </c>
      <c r="O180" s="35">
        <v>0</v>
      </c>
      <c r="P180" s="31">
        <v>29856.601151999988</v>
      </c>
      <c r="Q180" s="36">
        <v>4401.9820019999997</v>
      </c>
      <c r="R180" s="37">
        <v>0</v>
      </c>
      <c r="S180" s="37">
        <v>556.36477142878505</v>
      </c>
      <c r="T180" s="37">
        <v>1607.6352285712151</v>
      </c>
      <c r="U180" s="38">
        <v>2164.0116693769937</v>
      </c>
      <c r="V180" s="39">
        <v>6565.993671376993</v>
      </c>
      <c r="W180" s="35">
        <v>36422.594823376981</v>
      </c>
      <c r="X180" s="35">
        <v>1043.1839464287841</v>
      </c>
      <c r="Y180" s="34">
        <v>35379.410876948197</v>
      </c>
      <c r="Z180" s="145">
        <v>0</v>
      </c>
      <c r="AA180" s="35">
        <v>3139.0703446220059</v>
      </c>
      <c r="AB180" s="35">
        <v>6324.6448031009741</v>
      </c>
      <c r="AC180" s="35">
        <v>10841.310000000001</v>
      </c>
      <c r="AD180" s="35">
        <v>801.5</v>
      </c>
      <c r="AE180" s="35">
        <v>0</v>
      </c>
      <c r="AF180" s="35">
        <v>21106.525147722983</v>
      </c>
      <c r="AG180" s="137">
        <v>12887</v>
      </c>
      <c r="AH180" s="35">
        <v>16187</v>
      </c>
      <c r="AI180" s="35">
        <v>0</v>
      </c>
      <c r="AJ180" s="35">
        <v>3300</v>
      </c>
      <c r="AK180" s="35">
        <v>3300</v>
      </c>
      <c r="AL180" s="35">
        <v>12887</v>
      </c>
      <c r="AM180" s="35">
        <v>12887</v>
      </c>
      <c r="AN180" s="35">
        <v>0</v>
      </c>
      <c r="AO180" s="35">
        <v>29856.601151999988</v>
      </c>
      <c r="AP180" s="35">
        <v>26556.601151999988</v>
      </c>
      <c r="AQ180" s="35">
        <v>3300</v>
      </c>
      <c r="AR180" s="35">
        <v>-4873</v>
      </c>
      <c r="AS180" s="35">
        <v>0</v>
      </c>
    </row>
    <row r="181" spans="2:45" s="1" customFormat="1" ht="12.75" x14ac:dyDescent="0.2">
      <c r="B181" s="32" t="s">
        <v>1211</v>
      </c>
      <c r="C181" s="33" t="s">
        <v>1050</v>
      </c>
      <c r="D181" s="32" t="s">
        <v>1051</v>
      </c>
      <c r="E181" s="32" t="s">
        <v>12</v>
      </c>
      <c r="F181" s="32" t="s">
        <v>17</v>
      </c>
      <c r="G181" s="32" t="s">
        <v>20</v>
      </c>
      <c r="H181" s="32" t="s">
        <v>21</v>
      </c>
      <c r="I181" s="32" t="s">
        <v>10</v>
      </c>
      <c r="J181" s="32" t="s">
        <v>11</v>
      </c>
      <c r="K181" s="32" t="s">
        <v>1052</v>
      </c>
      <c r="L181" s="34">
        <v>1959</v>
      </c>
      <c r="M181" s="151">
        <v>76523.199468000006</v>
      </c>
      <c r="N181" s="35">
        <v>-38420</v>
      </c>
      <c r="O181" s="35">
        <v>18275.666438138149</v>
      </c>
      <c r="P181" s="31">
        <v>46680.519414800016</v>
      </c>
      <c r="Q181" s="36">
        <v>6622.3488619999998</v>
      </c>
      <c r="R181" s="37">
        <v>0</v>
      </c>
      <c r="S181" s="37">
        <v>898.01251085748765</v>
      </c>
      <c r="T181" s="37">
        <v>3019.9874891425125</v>
      </c>
      <c r="U181" s="38">
        <v>3918.0211278276624</v>
      </c>
      <c r="V181" s="39">
        <v>10540.369989827663</v>
      </c>
      <c r="W181" s="35">
        <v>57220.889404627676</v>
      </c>
      <c r="X181" s="35">
        <v>1683.7734578574891</v>
      </c>
      <c r="Y181" s="34">
        <v>55537.115946770187</v>
      </c>
      <c r="Z181" s="145">
        <v>0</v>
      </c>
      <c r="AA181" s="35">
        <v>1204.0420833931487</v>
      </c>
      <c r="AB181" s="35">
        <v>8265.7378238494657</v>
      </c>
      <c r="AC181" s="35">
        <v>25338.639999999999</v>
      </c>
      <c r="AD181" s="35">
        <v>330</v>
      </c>
      <c r="AE181" s="35">
        <v>0</v>
      </c>
      <c r="AF181" s="35">
        <v>35138.419907242613</v>
      </c>
      <c r="AG181" s="137">
        <v>37521</v>
      </c>
      <c r="AH181" s="35">
        <v>45173.319946800002</v>
      </c>
      <c r="AI181" s="35">
        <v>0</v>
      </c>
      <c r="AJ181" s="35">
        <v>7652.3199468000012</v>
      </c>
      <c r="AK181" s="35">
        <v>7652.3199468000012</v>
      </c>
      <c r="AL181" s="35">
        <v>37521</v>
      </c>
      <c r="AM181" s="35">
        <v>37521</v>
      </c>
      <c r="AN181" s="35">
        <v>0</v>
      </c>
      <c r="AO181" s="35">
        <v>46680.519414800016</v>
      </c>
      <c r="AP181" s="35">
        <v>39028.199468000013</v>
      </c>
      <c r="AQ181" s="35">
        <v>7652.3199468000021</v>
      </c>
      <c r="AR181" s="35">
        <v>-45420</v>
      </c>
      <c r="AS181" s="35">
        <v>7000</v>
      </c>
    </row>
    <row r="182" spans="2:45" s="1" customFormat="1" ht="12.75" x14ac:dyDescent="0.2">
      <c r="B182" s="32" t="s">
        <v>1211</v>
      </c>
      <c r="C182" s="33" t="s">
        <v>838</v>
      </c>
      <c r="D182" s="32" t="s">
        <v>839</v>
      </c>
      <c r="E182" s="32" t="s">
        <v>12</v>
      </c>
      <c r="F182" s="32" t="s">
        <v>17</v>
      </c>
      <c r="G182" s="32" t="s">
        <v>20</v>
      </c>
      <c r="H182" s="32" t="s">
        <v>21</v>
      </c>
      <c r="I182" s="32" t="s">
        <v>10</v>
      </c>
      <c r="J182" s="32" t="s">
        <v>11</v>
      </c>
      <c r="K182" s="32" t="s">
        <v>840</v>
      </c>
      <c r="L182" s="34">
        <v>1261</v>
      </c>
      <c r="M182" s="151">
        <v>57732.322456999995</v>
      </c>
      <c r="N182" s="35">
        <v>-8860</v>
      </c>
      <c r="O182" s="35">
        <v>2329.6139051502669</v>
      </c>
      <c r="P182" s="31">
        <v>22218.112456999996</v>
      </c>
      <c r="Q182" s="36">
        <v>7275.6515900000004</v>
      </c>
      <c r="R182" s="37">
        <v>0</v>
      </c>
      <c r="S182" s="37">
        <v>228.26193714294482</v>
      </c>
      <c r="T182" s="37">
        <v>2293.7380628570554</v>
      </c>
      <c r="U182" s="38">
        <v>2522.0135998931505</v>
      </c>
      <c r="V182" s="39">
        <v>9797.6651898931505</v>
      </c>
      <c r="W182" s="35">
        <v>32015.777646893148</v>
      </c>
      <c r="X182" s="35">
        <v>427.9911321429463</v>
      </c>
      <c r="Y182" s="34">
        <v>31587.786514750202</v>
      </c>
      <c r="Z182" s="145">
        <v>0</v>
      </c>
      <c r="AA182" s="35">
        <v>1701.6689604718626</v>
      </c>
      <c r="AB182" s="35">
        <v>6963.934785478561</v>
      </c>
      <c r="AC182" s="35">
        <v>12921.18</v>
      </c>
      <c r="AD182" s="35">
        <v>1485.3505981249989</v>
      </c>
      <c r="AE182" s="35">
        <v>200.32</v>
      </c>
      <c r="AF182" s="35">
        <v>23272.454344075421</v>
      </c>
      <c r="AG182" s="137">
        <v>13089</v>
      </c>
      <c r="AH182" s="35">
        <v>18399.79</v>
      </c>
      <c r="AI182" s="35">
        <v>0</v>
      </c>
      <c r="AJ182" s="35">
        <v>4289.2</v>
      </c>
      <c r="AK182" s="35">
        <v>4289.2</v>
      </c>
      <c r="AL182" s="35">
        <v>13089</v>
      </c>
      <c r="AM182" s="35">
        <v>14110.59</v>
      </c>
      <c r="AN182" s="35">
        <v>1021.5900000000001</v>
      </c>
      <c r="AO182" s="35">
        <v>22218.112456999996</v>
      </c>
      <c r="AP182" s="35">
        <v>16907.322456999995</v>
      </c>
      <c r="AQ182" s="35">
        <v>5310.7900000000009</v>
      </c>
      <c r="AR182" s="35">
        <v>-8860</v>
      </c>
      <c r="AS182" s="35">
        <v>0</v>
      </c>
    </row>
    <row r="183" spans="2:45" s="1" customFormat="1" ht="12.75" x14ac:dyDescent="0.2">
      <c r="B183" s="32" t="s">
        <v>1211</v>
      </c>
      <c r="C183" s="33" t="s">
        <v>51</v>
      </c>
      <c r="D183" s="32" t="s">
        <v>52</v>
      </c>
      <c r="E183" s="32" t="s">
        <v>12</v>
      </c>
      <c r="F183" s="32" t="s">
        <v>17</v>
      </c>
      <c r="G183" s="32" t="s">
        <v>20</v>
      </c>
      <c r="H183" s="32" t="s">
        <v>21</v>
      </c>
      <c r="I183" s="32" t="s">
        <v>10</v>
      </c>
      <c r="J183" s="32" t="s">
        <v>13</v>
      </c>
      <c r="K183" s="32" t="s">
        <v>53</v>
      </c>
      <c r="L183" s="34">
        <v>6195</v>
      </c>
      <c r="M183" s="151">
        <v>168038.340131</v>
      </c>
      <c r="N183" s="35">
        <v>-255175.5</v>
      </c>
      <c r="O183" s="35">
        <v>122810.68874561686</v>
      </c>
      <c r="P183" s="31">
        <v>19348.674144100019</v>
      </c>
      <c r="Q183" s="36">
        <v>12749.429407</v>
      </c>
      <c r="R183" s="37">
        <v>0</v>
      </c>
      <c r="S183" s="37">
        <v>3822.4262674300394</v>
      </c>
      <c r="T183" s="37">
        <v>78666.328658594881</v>
      </c>
      <c r="U183" s="38">
        <v>82489.19974690245</v>
      </c>
      <c r="V183" s="39">
        <v>95238.629153902453</v>
      </c>
      <c r="W183" s="35">
        <v>114587.30329800247</v>
      </c>
      <c r="X183" s="35">
        <v>101224.25742994688</v>
      </c>
      <c r="Y183" s="34">
        <v>13363.045868055589</v>
      </c>
      <c r="Z183" s="145">
        <v>0</v>
      </c>
      <c r="AA183" s="35">
        <v>17318.999436524457</v>
      </c>
      <c r="AB183" s="35">
        <v>44790.341288163349</v>
      </c>
      <c r="AC183" s="35">
        <v>57645.4</v>
      </c>
      <c r="AD183" s="35">
        <v>2902.4528352256798</v>
      </c>
      <c r="AE183" s="35">
        <v>918.18</v>
      </c>
      <c r="AF183" s="35">
        <v>123575.37355991348</v>
      </c>
      <c r="AG183" s="137">
        <v>148468</v>
      </c>
      <c r="AH183" s="35">
        <v>165271.83401310001</v>
      </c>
      <c r="AI183" s="35">
        <v>0</v>
      </c>
      <c r="AJ183" s="35">
        <v>16803.8340131</v>
      </c>
      <c r="AK183" s="35">
        <v>16803.8340131</v>
      </c>
      <c r="AL183" s="35">
        <v>148468</v>
      </c>
      <c r="AM183" s="35">
        <v>148468</v>
      </c>
      <c r="AN183" s="35">
        <v>0</v>
      </c>
      <c r="AO183" s="35">
        <v>19348.674144100019</v>
      </c>
      <c r="AP183" s="35">
        <v>2544.840131000019</v>
      </c>
      <c r="AQ183" s="35">
        <v>16803.8340131</v>
      </c>
      <c r="AR183" s="35">
        <v>-255175.5</v>
      </c>
      <c r="AS183" s="35">
        <v>0</v>
      </c>
    </row>
    <row r="184" spans="2:45" s="1" customFormat="1" ht="12.75" x14ac:dyDescent="0.2">
      <c r="B184" s="32" t="s">
        <v>1211</v>
      </c>
      <c r="C184" s="33" t="s">
        <v>508</v>
      </c>
      <c r="D184" s="32" t="s">
        <v>509</v>
      </c>
      <c r="E184" s="32" t="s">
        <v>12</v>
      </c>
      <c r="F184" s="32" t="s">
        <v>17</v>
      </c>
      <c r="G184" s="32" t="s">
        <v>20</v>
      </c>
      <c r="H184" s="32" t="s">
        <v>21</v>
      </c>
      <c r="I184" s="32" t="s">
        <v>10</v>
      </c>
      <c r="J184" s="32" t="s">
        <v>11</v>
      </c>
      <c r="K184" s="32" t="s">
        <v>510</v>
      </c>
      <c r="L184" s="34">
        <v>2774</v>
      </c>
      <c r="M184" s="151">
        <v>525168.84473299992</v>
      </c>
      <c r="N184" s="35">
        <v>-189492</v>
      </c>
      <c r="O184" s="35">
        <v>15847.699768253275</v>
      </c>
      <c r="P184" s="31">
        <v>341503.80473299994</v>
      </c>
      <c r="Q184" s="36">
        <v>6650.3540560000001</v>
      </c>
      <c r="R184" s="37">
        <v>0</v>
      </c>
      <c r="S184" s="37">
        <v>2298.4222548580256</v>
      </c>
      <c r="T184" s="37">
        <v>3249.5777451419744</v>
      </c>
      <c r="U184" s="38">
        <v>5548.0299176079307</v>
      </c>
      <c r="V184" s="39">
        <v>12198.383973607932</v>
      </c>
      <c r="W184" s="35">
        <v>353702.18870660785</v>
      </c>
      <c r="X184" s="35">
        <v>4309.5417278579553</v>
      </c>
      <c r="Y184" s="34">
        <v>349392.64697874989</v>
      </c>
      <c r="Z184" s="145">
        <v>0</v>
      </c>
      <c r="AA184" s="35">
        <v>4576.0419196049625</v>
      </c>
      <c r="AB184" s="35">
        <v>23189.43471949669</v>
      </c>
      <c r="AC184" s="35">
        <v>37830.120000000003</v>
      </c>
      <c r="AD184" s="35">
        <v>1618.1294538</v>
      </c>
      <c r="AE184" s="35">
        <v>0</v>
      </c>
      <c r="AF184" s="35">
        <v>67213.726092901648</v>
      </c>
      <c r="AG184" s="137">
        <v>7405</v>
      </c>
      <c r="AH184" s="35">
        <v>46999.96</v>
      </c>
      <c r="AI184" s="35">
        <v>0</v>
      </c>
      <c r="AJ184" s="35">
        <v>15958.900000000001</v>
      </c>
      <c r="AK184" s="35">
        <v>15958.900000000001</v>
      </c>
      <c r="AL184" s="35">
        <v>7405</v>
      </c>
      <c r="AM184" s="35">
        <v>31041.059999999998</v>
      </c>
      <c r="AN184" s="35">
        <v>23636.059999999998</v>
      </c>
      <c r="AO184" s="35">
        <v>341503.80473299994</v>
      </c>
      <c r="AP184" s="35">
        <v>301908.84473299992</v>
      </c>
      <c r="AQ184" s="35">
        <v>39594.960000000021</v>
      </c>
      <c r="AR184" s="35">
        <v>-189492</v>
      </c>
      <c r="AS184" s="35">
        <v>0</v>
      </c>
    </row>
    <row r="185" spans="2:45" s="1" customFormat="1" ht="12.75" x14ac:dyDescent="0.2">
      <c r="B185" s="32" t="s">
        <v>1211</v>
      </c>
      <c r="C185" s="33" t="s">
        <v>171</v>
      </c>
      <c r="D185" s="32" t="s">
        <v>172</v>
      </c>
      <c r="E185" s="32" t="s">
        <v>12</v>
      </c>
      <c r="F185" s="32" t="s">
        <v>17</v>
      </c>
      <c r="G185" s="32" t="s">
        <v>20</v>
      </c>
      <c r="H185" s="32" t="s">
        <v>21</v>
      </c>
      <c r="I185" s="32" t="s">
        <v>10</v>
      </c>
      <c r="J185" s="32" t="s">
        <v>11</v>
      </c>
      <c r="K185" s="32" t="s">
        <v>173</v>
      </c>
      <c r="L185" s="34">
        <v>2510</v>
      </c>
      <c r="M185" s="151">
        <v>106830.48510799999</v>
      </c>
      <c r="N185" s="35">
        <v>-18417</v>
      </c>
      <c r="O185" s="35">
        <v>2827.1489334691714</v>
      </c>
      <c r="P185" s="31">
        <v>53216.433618799987</v>
      </c>
      <c r="Q185" s="36">
        <v>4479.6775980000002</v>
      </c>
      <c r="R185" s="37">
        <v>0</v>
      </c>
      <c r="S185" s="37">
        <v>1570.020984000603</v>
      </c>
      <c r="T185" s="37">
        <v>3449.9790159993972</v>
      </c>
      <c r="U185" s="38">
        <v>5020.0270703662245</v>
      </c>
      <c r="V185" s="39">
        <v>9499.7046683662247</v>
      </c>
      <c r="W185" s="35">
        <v>62716.138287166214</v>
      </c>
      <c r="X185" s="35">
        <v>2943.7893450006086</v>
      </c>
      <c r="Y185" s="34">
        <v>59772.348942165605</v>
      </c>
      <c r="Z185" s="145">
        <v>0</v>
      </c>
      <c r="AA185" s="35">
        <v>1747.3662721663125</v>
      </c>
      <c r="AB185" s="35">
        <v>25056.218671641724</v>
      </c>
      <c r="AC185" s="35">
        <v>31317.280000000002</v>
      </c>
      <c r="AD185" s="35">
        <v>1914.0262772180399</v>
      </c>
      <c r="AE185" s="35">
        <v>74.5</v>
      </c>
      <c r="AF185" s="35">
        <v>60109.391221026082</v>
      </c>
      <c r="AG185" s="137">
        <v>3994</v>
      </c>
      <c r="AH185" s="35">
        <v>38769.948510799994</v>
      </c>
      <c r="AI185" s="35">
        <v>0</v>
      </c>
      <c r="AJ185" s="35">
        <v>10683.048510799999</v>
      </c>
      <c r="AK185" s="35">
        <v>10683.048510799999</v>
      </c>
      <c r="AL185" s="35">
        <v>3994</v>
      </c>
      <c r="AM185" s="35">
        <v>28086.899999999998</v>
      </c>
      <c r="AN185" s="35">
        <v>24092.899999999998</v>
      </c>
      <c r="AO185" s="35">
        <v>53216.433618799987</v>
      </c>
      <c r="AP185" s="35">
        <v>18440.485107999993</v>
      </c>
      <c r="AQ185" s="35">
        <v>34775.948510799994</v>
      </c>
      <c r="AR185" s="35">
        <v>-25417</v>
      </c>
      <c r="AS185" s="35">
        <v>7000</v>
      </c>
    </row>
    <row r="186" spans="2:45" s="1" customFormat="1" ht="12.75" x14ac:dyDescent="0.2">
      <c r="B186" s="32" t="s">
        <v>1211</v>
      </c>
      <c r="C186" s="33" t="s">
        <v>547</v>
      </c>
      <c r="D186" s="32" t="s">
        <v>548</v>
      </c>
      <c r="E186" s="32" t="s">
        <v>12</v>
      </c>
      <c r="F186" s="32" t="s">
        <v>17</v>
      </c>
      <c r="G186" s="32" t="s">
        <v>20</v>
      </c>
      <c r="H186" s="32" t="s">
        <v>21</v>
      </c>
      <c r="I186" s="32" t="s">
        <v>10</v>
      </c>
      <c r="J186" s="32" t="s">
        <v>16</v>
      </c>
      <c r="K186" s="32" t="s">
        <v>549</v>
      </c>
      <c r="L186" s="34">
        <v>509</v>
      </c>
      <c r="M186" s="151">
        <v>73873.500852000012</v>
      </c>
      <c r="N186" s="35">
        <v>-686</v>
      </c>
      <c r="O186" s="35">
        <v>0</v>
      </c>
      <c r="P186" s="31">
        <v>65635.029852000007</v>
      </c>
      <c r="Q186" s="36">
        <v>1988.16012</v>
      </c>
      <c r="R186" s="37">
        <v>0</v>
      </c>
      <c r="S186" s="37">
        <v>287.12212342868168</v>
      </c>
      <c r="T186" s="37">
        <v>730.87787657131832</v>
      </c>
      <c r="U186" s="38">
        <v>1018.00548956829</v>
      </c>
      <c r="V186" s="39">
        <v>3006.1656095682902</v>
      </c>
      <c r="W186" s="35">
        <v>68641.195461568292</v>
      </c>
      <c r="X186" s="35">
        <v>538.3539814286778</v>
      </c>
      <c r="Y186" s="34">
        <v>68102.841480139614</v>
      </c>
      <c r="Z186" s="145">
        <v>0</v>
      </c>
      <c r="AA186" s="35">
        <v>2128.8324277307643</v>
      </c>
      <c r="AB186" s="35">
        <v>4572.5381840279388</v>
      </c>
      <c r="AC186" s="35">
        <v>4729.8099999999995</v>
      </c>
      <c r="AD186" s="35">
        <v>540.46123871250006</v>
      </c>
      <c r="AE186" s="35">
        <v>0</v>
      </c>
      <c r="AF186" s="35">
        <v>11971.641850471202</v>
      </c>
      <c r="AG186" s="137">
        <v>0</v>
      </c>
      <c r="AH186" s="35">
        <v>6928.5289999999995</v>
      </c>
      <c r="AI186" s="35">
        <v>0</v>
      </c>
      <c r="AJ186" s="35">
        <v>1950</v>
      </c>
      <c r="AK186" s="35">
        <v>1950</v>
      </c>
      <c r="AL186" s="35">
        <v>0</v>
      </c>
      <c r="AM186" s="35">
        <v>4978.5289999999995</v>
      </c>
      <c r="AN186" s="35">
        <v>4978.5289999999995</v>
      </c>
      <c r="AO186" s="35">
        <v>65635.029852000007</v>
      </c>
      <c r="AP186" s="35">
        <v>58706.500852000005</v>
      </c>
      <c r="AQ186" s="35">
        <v>6928.528999999995</v>
      </c>
      <c r="AR186" s="35">
        <v>-686</v>
      </c>
      <c r="AS186" s="35">
        <v>0</v>
      </c>
    </row>
    <row r="187" spans="2:45" s="1" customFormat="1" ht="12.75" x14ac:dyDescent="0.2">
      <c r="B187" s="32" t="s">
        <v>1211</v>
      </c>
      <c r="C187" s="33" t="s">
        <v>385</v>
      </c>
      <c r="D187" s="32" t="s">
        <v>386</v>
      </c>
      <c r="E187" s="32" t="s">
        <v>12</v>
      </c>
      <c r="F187" s="32" t="s">
        <v>17</v>
      </c>
      <c r="G187" s="32" t="s">
        <v>20</v>
      </c>
      <c r="H187" s="32" t="s">
        <v>21</v>
      </c>
      <c r="I187" s="32" t="s">
        <v>10</v>
      </c>
      <c r="J187" s="32" t="s">
        <v>16</v>
      </c>
      <c r="K187" s="32" t="s">
        <v>387</v>
      </c>
      <c r="L187" s="34">
        <v>602</v>
      </c>
      <c r="M187" s="151">
        <v>81474.625484999997</v>
      </c>
      <c r="N187" s="35">
        <v>-16074</v>
      </c>
      <c r="O187" s="35">
        <v>0</v>
      </c>
      <c r="P187" s="31">
        <v>74180.987484999991</v>
      </c>
      <c r="Q187" s="36">
        <v>4978.8163269999995</v>
      </c>
      <c r="R187" s="37">
        <v>0</v>
      </c>
      <c r="S187" s="37">
        <v>522.85787428591505</v>
      </c>
      <c r="T187" s="37">
        <v>681.14212571408495</v>
      </c>
      <c r="U187" s="38">
        <v>1204.0064925738911</v>
      </c>
      <c r="V187" s="39">
        <v>6182.8228195738902</v>
      </c>
      <c r="W187" s="35">
        <v>80363.810304573883</v>
      </c>
      <c r="X187" s="35">
        <v>980.35851428592287</v>
      </c>
      <c r="Y187" s="34">
        <v>79383.45179028796</v>
      </c>
      <c r="Z187" s="145">
        <v>0</v>
      </c>
      <c r="AA187" s="35">
        <v>3474.357308800119</v>
      </c>
      <c r="AB187" s="35">
        <v>5860.2786701238383</v>
      </c>
      <c r="AC187" s="35">
        <v>7854.12</v>
      </c>
      <c r="AD187" s="35">
        <v>712.53463697676</v>
      </c>
      <c r="AE187" s="35">
        <v>106.55</v>
      </c>
      <c r="AF187" s="35">
        <v>18007.840615900717</v>
      </c>
      <c r="AG187" s="137">
        <v>0</v>
      </c>
      <c r="AH187" s="35">
        <v>8780.3619999999992</v>
      </c>
      <c r="AI187" s="35">
        <v>0</v>
      </c>
      <c r="AJ187" s="35">
        <v>2892.2000000000003</v>
      </c>
      <c r="AK187" s="35">
        <v>2892.2000000000003</v>
      </c>
      <c r="AL187" s="35">
        <v>0</v>
      </c>
      <c r="AM187" s="35">
        <v>5888.1619999999994</v>
      </c>
      <c r="AN187" s="35">
        <v>5888.1619999999994</v>
      </c>
      <c r="AO187" s="35">
        <v>74180.987484999991</v>
      </c>
      <c r="AP187" s="35">
        <v>65400.625484999997</v>
      </c>
      <c r="AQ187" s="35">
        <v>8780.3619999999937</v>
      </c>
      <c r="AR187" s="35">
        <v>-16074</v>
      </c>
      <c r="AS187" s="35">
        <v>0</v>
      </c>
    </row>
    <row r="188" spans="2:45" s="1" customFormat="1" ht="12.75" x14ac:dyDescent="0.2">
      <c r="B188" s="32" t="s">
        <v>1211</v>
      </c>
      <c r="C188" s="33" t="s">
        <v>388</v>
      </c>
      <c r="D188" s="32" t="s">
        <v>389</v>
      </c>
      <c r="E188" s="32" t="s">
        <v>12</v>
      </c>
      <c r="F188" s="32" t="s">
        <v>17</v>
      </c>
      <c r="G188" s="32" t="s">
        <v>20</v>
      </c>
      <c r="H188" s="32" t="s">
        <v>21</v>
      </c>
      <c r="I188" s="32" t="s">
        <v>10</v>
      </c>
      <c r="J188" s="32" t="s">
        <v>16</v>
      </c>
      <c r="K188" s="32" t="s">
        <v>390</v>
      </c>
      <c r="L188" s="34">
        <v>314</v>
      </c>
      <c r="M188" s="151">
        <v>42437.222435999996</v>
      </c>
      <c r="N188" s="35">
        <v>-8847</v>
      </c>
      <c r="O188" s="35">
        <v>7802.4</v>
      </c>
      <c r="P188" s="31">
        <v>36302.056435999999</v>
      </c>
      <c r="Q188" s="36">
        <v>673.11534600000005</v>
      </c>
      <c r="R188" s="37">
        <v>0</v>
      </c>
      <c r="S188" s="37">
        <v>128.93457371433522</v>
      </c>
      <c r="T188" s="37">
        <v>499.06542628566478</v>
      </c>
      <c r="U188" s="38">
        <v>628.00338649202956</v>
      </c>
      <c r="V188" s="39">
        <v>1301.1187324920297</v>
      </c>
      <c r="W188" s="35">
        <v>37603.175168492031</v>
      </c>
      <c r="X188" s="35">
        <v>241.75232571434753</v>
      </c>
      <c r="Y188" s="34">
        <v>37361.422842777683</v>
      </c>
      <c r="Z188" s="145">
        <v>0</v>
      </c>
      <c r="AA188" s="35">
        <v>2363.2641647496635</v>
      </c>
      <c r="AB188" s="35">
        <v>5716.6658481334425</v>
      </c>
      <c r="AC188" s="35">
        <v>3849.46</v>
      </c>
      <c r="AD188" s="35">
        <v>161</v>
      </c>
      <c r="AE188" s="35">
        <v>0</v>
      </c>
      <c r="AF188" s="35">
        <v>12090.390012883105</v>
      </c>
      <c r="AG188" s="137">
        <v>0</v>
      </c>
      <c r="AH188" s="35">
        <v>4115.8339999999998</v>
      </c>
      <c r="AI188" s="35">
        <v>0</v>
      </c>
      <c r="AJ188" s="35">
        <v>1044.6000000000001</v>
      </c>
      <c r="AK188" s="35">
        <v>1044.6000000000001</v>
      </c>
      <c r="AL188" s="35">
        <v>0</v>
      </c>
      <c r="AM188" s="35">
        <v>3071.2339999999995</v>
      </c>
      <c r="AN188" s="35">
        <v>3071.2339999999995</v>
      </c>
      <c r="AO188" s="35">
        <v>36302.056435999999</v>
      </c>
      <c r="AP188" s="35">
        <v>32186.222436</v>
      </c>
      <c r="AQ188" s="35">
        <v>4115.8340000000026</v>
      </c>
      <c r="AR188" s="35">
        <v>-8847</v>
      </c>
      <c r="AS188" s="35">
        <v>0</v>
      </c>
    </row>
    <row r="189" spans="2:45" s="1" customFormat="1" ht="12.75" x14ac:dyDescent="0.2">
      <c r="B189" s="32" t="s">
        <v>1211</v>
      </c>
      <c r="C189" s="33" t="s">
        <v>1009</v>
      </c>
      <c r="D189" s="32" t="s">
        <v>1010</v>
      </c>
      <c r="E189" s="32" t="s">
        <v>12</v>
      </c>
      <c r="F189" s="32" t="s">
        <v>17</v>
      </c>
      <c r="G189" s="32" t="s">
        <v>20</v>
      </c>
      <c r="H189" s="32" t="s">
        <v>21</v>
      </c>
      <c r="I189" s="32" t="s">
        <v>12</v>
      </c>
      <c r="J189" s="32" t="s">
        <v>14</v>
      </c>
      <c r="K189" s="32" t="s">
        <v>21</v>
      </c>
      <c r="L189" s="34">
        <v>46604</v>
      </c>
      <c r="M189" s="151">
        <v>3767222.0879209996</v>
      </c>
      <c r="N189" s="35">
        <v>-1579504</v>
      </c>
      <c r="O189" s="35">
        <v>271627.14232392894</v>
      </c>
      <c r="P189" s="31">
        <v>2765468.9367130995</v>
      </c>
      <c r="Q189" s="36">
        <v>181106.19244700001</v>
      </c>
      <c r="R189" s="37">
        <v>0</v>
      </c>
      <c r="S189" s="37">
        <v>52112.463958877153</v>
      </c>
      <c r="T189" s="37">
        <v>41095.536041122847</v>
      </c>
      <c r="U189" s="38">
        <v>93208.502624441229</v>
      </c>
      <c r="V189" s="39">
        <v>274314.69507144124</v>
      </c>
      <c r="W189" s="35">
        <v>3039783.6317845406</v>
      </c>
      <c r="X189" s="35">
        <v>97710.869922876824</v>
      </c>
      <c r="Y189" s="34">
        <v>2942072.7618616638</v>
      </c>
      <c r="Z189" s="145">
        <v>32192.554334900444</v>
      </c>
      <c r="AA189" s="35">
        <v>125648.82990710146</v>
      </c>
      <c r="AB189" s="35">
        <v>498365.95216195105</v>
      </c>
      <c r="AC189" s="35">
        <v>195350.59</v>
      </c>
      <c r="AD189" s="35">
        <v>32996.787551182417</v>
      </c>
      <c r="AE189" s="35">
        <v>20419.12</v>
      </c>
      <c r="AF189" s="35">
        <v>904973.83395513531</v>
      </c>
      <c r="AG189" s="137">
        <v>0</v>
      </c>
      <c r="AH189" s="35">
        <v>838567.84879209986</v>
      </c>
      <c r="AI189" s="35">
        <v>0</v>
      </c>
      <c r="AJ189" s="35">
        <v>376722.20879209996</v>
      </c>
      <c r="AK189" s="35">
        <v>376722.20879209996</v>
      </c>
      <c r="AL189" s="35">
        <v>0</v>
      </c>
      <c r="AM189" s="35">
        <v>461845.6399999999</v>
      </c>
      <c r="AN189" s="35">
        <v>461845.6399999999</v>
      </c>
      <c r="AO189" s="35">
        <v>2765468.9367130995</v>
      </c>
      <c r="AP189" s="35">
        <v>1926901.0879209999</v>
      </c>
      <c r="AQ189" s="35">
        <v>838567.84879209986</v>
      </c>
      <c r="AR189" s="35">
        <v>-1579504</v>
      </c>
      <c r="AS189" s="35">
        <v>0</v>
      </c>
    </row>
    <row r="190" spans="2:45" s="1" customFormat="1" ht="12.75" x14ac:dyDescent="0.2">
      <c r="B190" s="32" t="s">
        <v>1211</v>
      </c>
      <c r="C190" s="33" t="s">
        <v>958</v>
      </c>
      <c r="D190" s="32" t="s">
        <v>959</v>
      </c>
      <c r="E190" s="32" t="s">
        <v>12</v>
      </c>
      <c r="F190" s="32" t="s">
        <v>17</v>
      </c>
      <c r="G190" s="32" t="s">
        <v>20</v>
      </c>
      <c r="H190" s="32" t="s">
        <v>21</v>
      </c>
      <c r="I190" s="32" t="s">
        <v>10</v>
      </c>
      <c r="J190" s="32" t="s">
        <v>11</v>
      </c>
      <c r="K190" s="32" t="s">
        <v>960</v>
      </c>
      <c r="L190" s="34">
        <v>1165</v>
      </c>
      <c r="M190" s="151">
        <v>65816.963141999993</v>
      </c>
      <c r="N190" s="35">
        <v>-71603</v>
      </c>
      <c r="O190" s="35">
        <v>48410.641411701152</v>
      </c>
      <c r="P190" s="31">
        <v>-20171.340543800008</v>
      </c>
      <c r="Q190" s="36">
        <v>3633.3719369999999</v>
      </c>
      <c r="R190" s="37">
        <v>20171.340543800008</v>
      </c>
      <c r="S190" s="37">
        <v>787.331613714588</v>
      </c>
      <c r="T190" s="37">
        <v>37123.74265821572</v>
      </c>
      <c r="U190" s="38">
        <v>58082.728025339922</v>
      </c>
      <c r="V190" s="39">
        <v>61716.099962339926</v>
      </c>
      <c r="W190" s="35">
        <v>61716.099962339926</v>
      </c>
      <c r="X190" s="35">
        <v>46942.431412415739</v>
      </c>
      <c r="Y190" s="34">
        <v>14773.668549924187</v>
      </c>
      <c r="Z190" s="145">
        <v>0</v>
      </c>
      <c r="AA190" s="35">
        <v>1694.0268204489662</v>
      </c>
      <c r="AB190" s="35">
        <v>5551.4825010432478</v>
      </c>
      <c r="AC190" s="35">
        <v>9694.36</v>
      </c>
      <c r="AD190" s="35">
        <v>85.5</v>
      </c>
      <c r="AE190" s="35">
        <v>0</v>
      </c>
      <c r="AF190" s="35">
        <v>17025.369321492217</v>
      </c>
      <c r="AG190" s="137">
        <v>14786</v>
      </c>
      <c r="AH190" s="35">
        <v>21367.696314199999</v>
      </c>
      <c r="AI190" s="35">
        <v>0</v>
      </c>
      <c r="AJ190" s="35">
        <v>6581.6963141999995</v>
      </c>
      <c r="AK190" s="35">
        <v>6581.6963141999995</v>
      </c>
      <c r="AL190" s="35">
        <v>14786</v>
      </c>
      <c r="AM190" s="35">
        <v>14786</v>
      </c>
      <c r="AN190" s="35">
        <v>0</v>
      </c>
      <c r="AO190" s="35">
        <v>-20171.340543800008</v>
      </c>
      <c r="AP190" s="35">
        <v>-26753.036858000007</v>
      </c>
      <c r="AQ190" s="35">
        <v>6581.6963141999986</v>
      </c>
      <c r="AR190" s="35">
        <v>-71603</v>
      </c>
      <c r="AS190" s="35">
        <v>0</v>
      </c>
    </row>
    <row r="191" spans="2:45" s="1" customFormat="1" ht="12.75" x14ac:dyDescent="0.2">
      <c r="B191" s="32" t="s">
        <v>1211</v>
      </c>
      <c r="C191" s="33" t="s">
        <v>481</v>
      </c>
      <c r="D191" s="32" t="s">
        <v>482</v>
      </c>
      <c r="E191" s="32" t="s">
        <v>12</v>
      </c>
      <c r="F191" s="32" t="s">
        <v>17</v>
      </c>
      <c r="G191" s="32" t="s">
        <v>20</v>
      </c>
      <c r="H191" s="32" t="s">
        <v>21</v>
      </c>
      <c r="I191" s="32" t="s">
        <v>10</v>
      </c>
      <c r="J191" s="32" t="s">
        <v>16</v>
      </c>
      <c r="K191" s="32" t="s">
        <v>483</v>
      </c>
      <c r="L191" s="34">
        <v>772</v>
      </c>
      <c r="M191" s="151">
        <v>23694.867621999998</v>
      </c>
      <c r="N191" s="35">
        <v>-8367</v>
      </c>
      <c r="O191" s="35">
        <v>0</v>
      </c>
      <c r="P191" s="31">
        <v>9749.7996219999986</v>
      </c>
      <c r="Q191" s="36">
        <v>500.65140700000001</v>
      </c>
      <c r="R191" s="37">
        <v>0</v>
      </c>
      <c r="S191" s="37">
        <v>572.06717600021977</v>
      </c>
      <c r="T191" s="37">
        <v>971.93282399978023</v>
      </c>
      <c r="U191" s="38">
        <v>1544.0083260249901</v>
      </c>
      <c r="V191" s="39">
        <v>2044.6597330249901</v>
      </c>
      <c r="W191" s="35">
        <v>11794.459355024988</v>
      </c>
      <c r="X191" s="35">
        <v>1072.6259550002214</v>
      </c>
      <c r="Y191" s="34">
        <v>10721.833400024767</v>
      </c>
      <c r="Z191" s="145">
        <v>0</v>
      </c>
      <c r="AA191" s="35">
        <v>1300.546456810722</v>
      </c>
      <c r="AB191" s="35">
        <v>8768.3588659814905</v>
      </c>
      <c r="AC191" s="35">
        <v>7568.98</v>
      </c>
      <c r="AD191" s="35">
        <v>0</v>
      </c>
      <c r="AE191" s="35">
        <v>0</v>
      </c>
      <c r="AF191" s="35">
        <v>17637.885322792212</v>
      </c>
      <c r="AG191" s="137">
        <v>4696</v>
      </c>
      <c r="AH191" s="35">
        <v>8550.9319999999989</v>
      </c>
      <c r="AI191" s="35">
        <v>0</v>
      </c>
      <c r="AJ191" s="35">
        <v>1000</v>
      </c>
      <c r="AK191" s="35">
        <v>1000</v>
      </c>
      <c r="AL191" s="35">
        <v>4696</v>
      </c>
      <c r="AM191" s="35">
        <v>7550.9319999999989</v>
      </c>
      <c r="AN191" s="35">
        <v>2854.9319999999989</v>
      </c>
      <c r="AO191" s="35">
        <v>9749.7996219999986</v>
      </c>
      <c r="AP191" s="35">
        <v>5894.8676219999998</v>
      </c>
      <c r="AQ191" s="35">
        <v>3854.9319999999989</v>
      </c>
      <c r="AR191" s="35">
        <v>-8367</v>
      </c>
      <c r="AS191" s="35">
        <v>0</v>
      </c>
    </row>
    <row r="192" spans="2:45" s="1" customFormat="1" ht="12.75" x14ac:dyDescent="0.2">
      <c r="B192" s="32" t="s">
        <v>1211</v>
      </c>
      <c r="C192" s="33" t="s">
        <v>970</v>
      </c>
      <c r="D192" s="32" t="s">
        <v>971</v>
      </c>
      <c r="E192" s="32" t="s">
        <v>12</v>
      </c>
      <c r="F192" s="32" t="s">
        <v>17</v>
      </c>
      <c r="G192" s="32" t="s">
        <v>20</v>
      </c>
      <c r="H192" s="32" t="s">
        <v>21</v>
      </c>
      <c r="I192" s="32" t="s">
        <v>10</v>
      </c>
      <c r="J192" s="32" t="s">
        <v>16</v>
      </c>
      <c r="K192" s="32" t="s">
        <v>972</v>
      </c>
      <c r="L192" s="34">
        <v>536</v>
      </c>
      <c r="M192" s="151">
        <v>24594.208887999997</v>
      </c>
      <c r="N192" s="35">
        <v>-111</v>
      </c>
      <c r="O192" s="35">
        <v>0</v>
      </c>
      <c r="P192" s="31">
        <v>18471.245776799995</v>
      </c>
      <c r="Q192" s="36">
        <v>2201.0645009999998</v>
      </c>
      <c r="R192" s="37">
        <v>0</v>
      </c>
      <c r="S192" s="37">
        <v>421.42774285730474</v>
      </c>
      <c r="T192" s="37">
        <v>650.57225714269521</v>
      </c>
      <c r="U192" s="38">
        <v>1072.0057807634646</v>
      </c>
      <c r="V192" s="39">
        <v>3273.0702817634647</v>
      </c>
      <c r="W192" s="35">
        <v>21744.316058563461</v>
      </c>
      <c r="X192" s="35">
        <v>790.17701785730242</v>
      </c>
      <c r="Y192" s="34">
        <v>20954.139040706159</v>
      </c>
      <c r="Z192" s="145">
        <v>0</v>
      </c>
      <c r="AA192" s="35">
        <v>1526.0842881085659</v>
      </c>
      <c r="AB192" s="35">
        <v>3624.9048944226852</v>
      </c>
      <c r="AC192" s="35">
        <v>6194.6200000000008</v>
      </c>
      <c r="AD192" s="35">
        <v>10277.549918475001</v>
      </c>
      <c r="AE192" s="35">
        <v>0</v>
      </c>
      <c r="AF192" s="35">
        <v>21623.159101006255</v>
      </c>
      <c r="AG192" s="137">
        <v>0</v>
      </c>
      <c r="AH192" s="35">
        <v>7702.0368887999994</v>
      </c>
      <c r="AI192" s="35">
        <v>0</v>
      </c>
      <c r="AJ192" s="35">
        <v>2459.4208887999998</v>
      </c>
      <c r="AK192" s="35">
        <v>2459.4208887999998</v>
      </c>
      <c r="AL192" s="35">
        <v>0</v>
      </c>
      <c r="AM192" s="35">
        <v>5242.6159999999991</v>
      </c>
      <c r="AN192" s="35">
        <v>5242.6159999999991</v>
      </c>
      <c r="AO192" s="35">
        <v>18471.245776799995</v>
      </c>
      <c r="AP192" s="35">
        <v>10769.208887999997</v>
      </c>
      <c r="AQ192" s="35">
        <v>7702.0368888000012</v>
      </c>
      <c r="AR192" s="35">
        <v>-111</v>
      </c>
      <c r="AS192" s="35">
        <v>0</v>
      </c>
    </row>
    <row r="193" spans="2:45" s="1" customFormat="1" ht="12.75" x14ac:dyDescent="0.2">
      <c r="B193" s="32" t="s">
        <v>1211</v>
      </c>
      <c r="C193" s="33" t="s">
        <v>625</v>
      </c>
      <c r="D193" s="32" t="s">
        <v>626</v>
      </c>
      <c r="E193" s="32" t="s">
        <v>12</v>
      </c>
      <c r="F193" s="32" t="s">
        <v>17</v>
      </c>
      <c r="G193" s="32" t="s">
        <v>20</v>
      </c>
      <c r="H193" s="32" t="s">
        <v>21</v>
      </c>
      <c r="I193" s="32" t="s">
        <v>10</v>
      </c>
      <c r="J193" s="32" t="s">
        <v>16</v>
      </c>
      <c r="K193" s="32" t="s">
        <v>627</v>
      </c>
      <c r="L193" s="34">
        <v>510</v>
      </c>
      <c r="M193" s="151">
        <v>19122.429424000002</v>
      </c>
      <c r="N193" s="35">
        <v>-20641.900000000001</v>
      </c>
      <c r="O193" s="35">
        <v>11684.93465626736</v>
      </c>
      <c r="P193" s="31">
        <v>3525.5294240000003</v>
      </c>
      <c r="Q193" s="36">
        <v>259.720528</v>
      </c>
      <c r="R193" s="37">
        <v>0</v>
      </c>
      <c r="S193" s="37">
        <v>296.76854400011399</v>
      </c>
      <c r="T193" s="37">
        <v>6798.6708280210814</v>
      </c>
      <c r="U193" s="38">
        <v>7095.4776342009409</v>
      </c>
      <c r="V193" s="39">
        <v>7355.1981622009407</v>
      </c>
      <c r="W193" s="35">
        <v>10880.727586200941</v>
      </c>
      <c r="X193" s="35">
        <v>8715.7982002674726</v>
      </c>
      <c r="Y193" s="34">
        <v>2164.9293859334684</v>
      </c>
      <c r="Z193" s="145">
        <v>0</v>
      </c>
      <c r="AA193" s="35">
        <v>1124.3196098536994</v>
      </c>
      <c r="AB193" s="35">
        <v>2481.4843304033279</v>
      </c>
      <c r="AC193" s="35">
        <v>7246.9699999999993</v>
      </c>
      <c r="AD193" s="35">
        <v>132</v>
      </c>
      <c r="AE193" s="35">
        <v>0</v>
      </c>
      <c r="AF193" s="35">
        <v>10984.773940257026</v>
      </c>
      <c r="AG193" s="137">
        <v>12729</v>
      </c>
      <c r="AH193" s="35">
        <v>12729</v>
      </c>
      <c r="AI193" s="35">
        <v>3347</v>
      </c>
      <c r="AJ193" s="35">
        <v>3347</v>
      </c>
      <c r="AK193" s="35">
        <v>0</v>
      </c>
      <c r="AL193" s="35">
        <v>9382</v>
      </c>
      <c r="AM193" s="35">
        <v>9382</v>
      </c>
      <c r="AN193" s="35">
        <v>0</v>
      </c>
      <c r="AO193" s="35">
        <v>3525.5294240000003</v>
      </c>
      <c r="AP193" s="35">
        <v>3525.5294240000003</v>
      </c>
      <c r="AQ193" s="35">
        <v>0</v>
      </c>
      <c r="AR193" s="35">
        <v>-21218</v>
      </c>
      <c r="AS193" s="35">
        <v>576.09999999999854</v>
      </c>
    </row>
    <row r="194" spans="2:45" s="1" customFormat="1" ht="12.75" x14ac:dyDescent="0.2">
      <c r="B194" s="32" t="s">
        <v>1211</v>
      </c>
      <c r="C194" s="33" t="s">
        <v>1138</v>
      </c>
      <c r="D194" s="32" t="s">
        <v>1139</v>
      </c>
      <c r="E194" s="32" t="s">
        <v>12</v>
      </c>
      <c r="F194" s="32" t="s">
        <v>17</v>
      </c>
      <c r="G194" s="32" t="s">
        <v>20</v>
      </c>
      <c r="H194" s="32" t="s">
        <v>21</v>
      </c>
      <c r="I194" s="32" t="s">
        <v>10</v>
      </c>
      <c r="J194" s="32" t="s">
        <v>11</v>
      </c>
      <c r="K194" s="32" t="s">
        <v>1140</v>
      </c>
      <c r="L194" s="34">
        <v>3047</v>
      </c>
      <c r="M194" s="151">
        <v>122719.75405600001</v>
      </c>
      <c r="N194" s="35">
        <v>-21250</v>
      </c>
      <c r="O194" s="35">
        <v>1638.9350991585879</v>
      </c>
      <c r="P194" s="31">
        <v>11667.554056000023</v>
      </c>
      <c r="Q194" s="36">
        <v>7779.0070509999996</v>
      </c>
      <c r="R194" s="37">
        <v>0</v>
      </c>
      <c r="S194" s="37">
        <v>2877.030970286819</v>
      </c>
      <c r="T194" s="37">
        <v>3216.969029713181</v>
      </c>
      <c r="U194" s="38">
        <v>6094.0328619146949</v>
      </c>
      <c r="V194" s="39">
        <v>13873.039912914694</v>
      </c>
      <c r="W194" s="35">
        <v>25540.593968914716</v>
      </c>
      <c r="X194" s="35">
        <v>5394.4330692868134</v>
      </c>
      <c r="Y194" s="34">
        <v>20146.160899627903</v>
      </c>
      <c r="Z194" s="145">
        <v>0</v>
      </c>
      <c r="AA194" s="35">
        <v>3512.3382187509183</v>
      </c>
      <c r="AB194" s="35">
        <v>17248.141447368205</v>
      </c>
      <c r="AC194" s="35">
        <v>33185.17</v>
      </c>
      <c r="AD194" s="35">
        <v>426.19133513749995</v>
      </c>
      <c r="AE194" s="35">
        <v>297.20999999999998</v>
      </c>
      <c r="AF194" s="35">
        <v>54669.051001256616</v>
      </c>
      <c r="AG194" s="137">
        <v>37373</v>
      </c>
      <c r="AH194" s="35">
        <v>49405.8</v>
      </c>
      <c r="AI194" s="35">
        <v>0</v>
      </c>
      <c r="AJ194" s="35">
        <v>12032.800000000001</v>
      </c>
      <c r="AK194" s="35">
        <v>12032.800000000001</v>
      </c>
      <c r="AL194" s="35">
        <v>37373</v>
      </c>
      <c r="AM194" s="35">
        <v>37373</v>
      </c>
      <c r="AN194" s="35">
        <v>0</v>
      </c>
      <c r="AO194" s="35">
        <v>11667.554056000023</v>
      </c>
      <c r="AP194" s="35">
        <v>-365.24594399997841</v>
      </c>
      <c r="AQ194" s="35">
        <v>12032.800000000003</v>
      </c>
      <c r="AR194" s="35">
        <v>-21250</v>
      </c>
      <c r="AS194" s="35">
        <v>0</v>
      </c>
    </row>
    <row r="195" spans="2:45" s="1" customFormat="1" ht="12.75" x14ac:dyDescent="0.2">
      <c r="B195" s="32" t="s">
        <v>1211</v>
      </c>
      <c r="C195" s="33" t="s">
        <v>922</v>
      </c>
      <c r="D195" s="32" t="s">
        <v>923</v>
      </c>
      <c r="E195" s="32" t="s">
        <v>12</v>
      </c>
      <c r="F195" s="32" t="s">
        <v>17</v>
      </c>
      <c r="G195" s="32" t="s">
        <v>20</v>
      </c>
      <c r="H195" s="32" t="s">
        <v>21</v>
      </c>
      <c r="I195" s="32" t="s">
        <v>10</v>
      </c>
      <c r="J195" s="32" t="s">
        <v>11</v>
      </c>
      <c r="K195" s="32" t="s">
        <v>924</v>
      </c>
      <c r="L195" s="34">
        <v>1069</v>
      </c>
      <c r="M195" s="151">
        <v>35397.459340999994</v>
      </c>
      <c r="N195" s="35">
        <v>-12578</v>
      </c>
      <c r="O195" s="35">
        <v>0</v>
      </c>
      <c r="P195" s="31">
        <v>18541.205275099994</v>
      </c>
      <c r="Q195" s="36">
        <v>1611.186958</v>
      </c>
      <c r="R195" s="37">
        <v>0</v>
      </c>
      <c r="S195" s="37">
        <v>981.61237371466268</v>
      </c>
      <c r="T195" s="37">
        <v>1156.3876262853373</v>
      </c>
      <c r="U195" s="38">
        <v>2138.0115291719098</v>
      </c>
      <c r="V195" s="39">
        <v>3749.1984871719096</v>
      </c>
      <c r="W195" s="35">
        <v>22290.403762271904</v>
      </c>
      <c r="X195" s="35">
        <v>1840.523200714666</v>
      </c>
      <c r="Y195" s="34">
        <v>20449.880561557238</v>
      </c>
      <c r="Z195" s="145">
        <v>0</v>
      </c>
      <c r="AA195" s="35">
        <v>828.65339387393703</v>
      </c>
      <c r="AB195" s="35">
        <v>6208.5135451327496</v>
      </c>
      <c r="AC195" s="35">
        <v>11261.169999999998</v>
      </c>
      <c r="AD195" s="35">
        <v>0</v>
      </c>
      <c r="AE195" s="35">
        <v>0</v>
      </c>
      <c r="AF195" s="35">
        <v>18298.336939006684</v>
      </c>
      <c r="AG195" s="137">
        <v>15343</v>
      </c>
      <c r="AH195" s="35">
        <v>18882.745934099999</v>
      </c>
      <c r="AI195" s="35">
        <v>0</v>
      </c>
      <c r="AJ195" s="35">
        <v>3539.7459340999994</v>
      </c>
      <c r="AK195" s="35">
        <v>3539.7459340999994</v>
      </c>
      <c r="AL195" s="35">
        <v>15343</v>
      </c>
      <c r="AM195" s="35">
        <v>15343</v>
      </c>
      <c r="AN195" s="35">
        <v>0</v>
      </c>
      <c r="AO195" s="35">
        <v>18541.205275099994</v>
      </c>
      <c r="AP195" s="35">
        <v>15001.459340999994</v>
      </c>
      <c r="AQ195" s="35">
        <v>3539.7459340999994</v>
      </c>
      <c r="AR195" s="35">
        <v>-12578</v>
      </c>
      <c r="AS195" s="35">
        <v>0</v>
      </c>
    </row>
    <row r="196" spans="2:45" s="1" customFormat="1" ht="12.75" x14ac:dyDescent="0.2">
      <c r="B196" s="32" t="s">
        <v>1211</v>
      </c>
      <c r="C196" s="33" t="s">
        <v>114</v>
      </c>
      <c r="D196" s="32" t="s">
        <v>115</v>
      </c>
      <c r="E196" s="32" t="s">
        <v>12</v>
      </c>
      <c r="F196" s="32" t="s">
        <v>17</v>
      </c>
      <c r="G196" s="32" t="s">
        <v>20</v>
      </c>
      <c r="H196" s="32" t="s">
        <v>21</v>
      </c>
      <c r="I196" s="32" t="s">
        <v>10</v>
      </c>
      <c r="J196" s="32" t="s">
        <v>11</v>
      </c>
      <c r="K196" s="32" t="s">
        <v>116</v>
      </c>
      <c r="L196" s="34">
        <v>2277</v>
      </c>
      <c r="M196" s="151">
        <v>50381.949201999996</v>
      </c>
      <c r="N196" s="35">
        <v>-84851</v>
      </c>
      <c r="O196" s="35">
        <v>36776.596945701844</v>
      </c>
      <c r="P196" s="31">
        <v>26999.144122199999</v>
      </c>
      <c r="Q196" s="36">
        <v>1814.748722</v>
      </c>
      <c r="R196" s="37">
        <v>0</v>
      </c>
      <c r="S196" s="37">
        <v>1374.0793417148134</v>
      </c>
      <c r="T196" s="37">
        <v>7658.3116930075566</v>
      </c>
      <c r="U196" s="38">
        <v>9032.4397419202178</v>
      </c>
      <c r="V196" s="39">
        <v>10847.188463920218</v>
      </c>
      <c r="W196" s="35">
        <v>37846.332586120217</v>
      </c>
      <c r="X196" s="35">
        <v>11741.422291216659</v>
      </c>
      <c r="Y196" s="34">
        <v>26104.910294903559</v>
      </c>
      <c r="Z196" s="145">
        <v>0</v>
      </c>
      <c r="AA196" s="35">
        <v>3936.4080045728151</v>
      </c>
      <c r="AB196" s="35">
        <v>12988.093831747339</v>
      </c>
      <c r="AC196" s="35">
        <v>36546.559999999998</v>
      </c>
      <c r="AD196" s="35">
        <v>1561.3544265749999</v>
      </c>
      <c r="AE196" s="35">
        <v>0</v>
      </c>
      <c r="AF196" s="35">
        <v>55032.416262895153</v>
      </c>
      <c r="AG196" s="137">
        <v>56430</v>
      </c>
      <c r="AH196" s="35">
        <v>61468.194920199996</v>
      </c>
      <c r="AI196" s="35">
        <v>0</v>
      </c>
      <c r="AJ196" s="35">
        <v>5038.1949201999996</v>
      </c>
      <c r="AK196" s="35">
        <v>5038.1949201999996</v>
      </c>
      <c r="AL196" s="35">
        <v>56430</v>
      </c>
      <c r="AM196" s="35">
        <v>56430</v>
      </c>
      <c r="AN196" s="35">
        <v>0</v>
      </c>
      <c r="AO196" s="35">
        <v>26999.144122199999</v>
      </c>
      <c r="AP196" s="35">
        <v>21960.949202</v>
      </c>
      <c r="AQ196" s="35">
        <v>5038.1949201999996</v>
      </c>
      <c r="AR196" s="35">
        <v>-84851</v>
      </c>
      <c r="AS196" s="35">
        <v>0</v>
      </c>
    </row>
    <row r="197" spans="2:45" s="1" customFormat="1" ht="12.75" x14ac:dyDescent="0.2">
      <c r="B197" s="32" t="s">
        <v>1211</v>
      </c>
      <c r="C197" s="33" t="s">
        <v>270</v>
      </c>
      <c r="D197" s="32" t="s">
        <v>271</v>
      </c>
      <c r="E197" s="32" t="s">
        <v>12</v>
      </c>
      <c r="F197" s="32" t="s">
        <v>17</v>
      </c>
      <c r="G197" s="32" t="s">
        <v>20</v>
      </c>
      <c r="H197" s="32" t="s">
        <v>21</v>
      </c>
      <c r="I197" s="32" t="s">
        <v>10</v>
      </c>
      <c r="J197" s="32" t="s">
        <v>11</v>
      </c>
      <c r="K197" s="32" t="s">
        <v>272</v>
      </c>
      <c r="L197" s="34">
        <v>1389</v>
      </c>
      <c r="M197" s="151">
        <v>67639.510956243917</v>
      </c>
      <c r="N197" s="35">
        <v>0</v>
      </c>
      <c r="O197" s="35">
        <v>0</v>
      </c>
      <c r="P197" s="31">
        <v>0</v>
      </c>
      <c r="Q197" s="36">
        <v>3525.1771720000002</v>
      </c>
      <c r="R197" s="37">
        <v>0</v>
      </c>
      <c r="S197" s="37">
        <v>1086.3721074289886</v>
      </c>
      <c r="T197" s="37">
        <v>1691.6278925710114</v>
      </c>
      <c r="U197" s="38">
        <v>2778.0149803739782</v>
      </c>
      <c r="V197" s="39">
        <v>6303.1921523739784</v>
      </c>
      <c r="W197" s="35">
        <v>6303.1921523739784</v>
      </c>
      <c r="X197" s="35">
        <v>2036.9477014289896</v>
      </c>
      <c r="Y197" s="34">
        <v>4266.2444509449888</v>
      </c>
      <c r="Z197" s="145">
        <v>0</v>
      </c>
      <c r="AA197" s="35">
        <v>2997.9632584086139</v>
      </c>
      <c r="AB197" s="35">
        <v>9578.6955647029172</v>
      </c>
      <c r="AC197" s="35">
        <v>20275.27</v>
      </c>
      <c r="AD197" s="35">
        <v>565.65486320000002</v>
      </c>
      <c r="AE197" s="35">
        <v>308</v>
      </c>
      <c r="AF197" s="35">
        <v>33725.583686311533</v>
      </c>
      <c r="AG197" s="137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</row>
    <row r="198" spans="2:45" s="1" customFormat="1" ht="12.75" x14ac:dyDescent="0.2">
      <c r="B198" s="32" t="s">
        <v>1211</v>
      </c>
      <c r="C198" s="33" t="s">
        <v>424</v>
      </c>
      <c r="D198" s="32" t="s">
        <v>425</v>
      </c>
      <c r="E198" s="32" t="s">
        <v>12</v>
      </c>
      <c r="F198" s="32" t="s">
        <v>17</v>
      </c>
      <c r="G198" s="32" t="s">
        <v>20</v>
      </c>
      <c r="H198" s="32" t="s">
        <v>21</v>
      </c>
      <c r="I198" s="32" t="s">
        <v>10</v>
      </c>
      <c r="J198" s="32" t="s">
        <v>11</v>
      </c>
      <c r="K198" s="32" t="s">
        <v>426</v>
      </c>
      <c r="L198" s="34">
        <v>1038</v>
      </c>
      <c r="M198" s="151">
        <v>66664.729544000002</v>
      </c>
      <c r="N198" s="35">
        <v>-28087</v>
      </c>
      <c r="O198" s="35">
        <v>22916.05159345549</v>
      </c>
      <c r="P198" s="31">
        <v>-19279.970455999995</v>
      </c>
      <c r="Q198" s="36">
        <v>2469.7399740000001</v>
      </c>
      <c r="R198" s="37">
        <v>19279.970455999995</v>
      </c>
      <c r="S198" s="37">
        <v>893.60827885748597</v>
      </c>
      <c r="T198" s="37">
        <v>16806.380225814995</v>
      </c>
      <c r="U198" s="38">
        <v>36980.158375220686</v>
      </c>
      <c r="V198" s="39">
        <v>39449.89834922069</v>
      </c>
      <c r="W198" s="35">
        <v>39449.89834922069</v>
      </c>
      <c r="X198" s="35">
        <v>22903.734386312986</v>
      </c>
      <c r="Y198" s="34">
        <v>16546.163962907704</v>
      </c>
      <c r="Z198" s="145">
        <v>0</v>
      </c>
      <c r="AA198" s="35">
        <v>543.55770391982082</v>
      </c>
      <c r="AB198" s="35">
        <v>3550.0476246288426</v>
      </c>
      <c r="AC198" s="35">
        <v>10449.540000000001</v>
      </c>
      <c r="AD198" s="35">
        <v>0</v>
      </c>
      <c r="AE198" s="35">
        <v>0</v>
      </c>
      <c r="AF198" s="35">
        <v>14543.145328548664</v>
      </c>
      <c r="AG198" s="137">
        <v>12693</v>
      </c>
      <c r="AH198" s="35">
        <v>13203.3</v>
      </c>
      <c r="AI198" s="35">
        <v>0</v>
      </c>
      <c r="AJ198" s="35">
        <v>510.3</v>
      </c>
      <c r="AK198" s="35">
        <v>510.3</v>
      </c>
      <c r="AL198" s="35">
        <v>12693</v>
      </c>
      <c r="AM198" s="35">
        <v>12693</v>
      </c>
      <c r="AN198" s="35">
        <v>0</v>
      </c>
      <c r="AO198" s="35">
        <v>-19279.970455999995</v>
      </c>
      <c r="AP198" s="35">
        <v>-19790.270455999995</v>
      </c>
      <c r="AQ198" s="35">
        <v>510.29999999999927</v>
      </c>
      <c r="AR198" s="35">
        <v>-28087</v>
      </c>
      <c r="AS198" s="35">
        <v>0</v>
      </c>
    </row>
    <row r="199" spans="2:45" s="1" customFormat="1" ht="12.75" x14ac:dyDescent="0.2">
      <c r="B199" s="32" t="s">
        <v>1211</v>
      </c>
      <c r="C199" s="33" t="s">
        <v>460</v>
      </c>
      <c r="D199" s="32" t="s">
        <v>461</v>
      </c>
      <c r="E199" s="32" t="s">
        <v>12</v>
      </c>
      <c r="F199" s="32" t="s">
        <v>17</v>
      </c>
      <c r="G199" s="32" t="s">
        <v>20</v>
      </c>
      <c r="H199" s="32" t="s">
        <v>21</v>
      </c>
      <c r="I199" s="32" t="s">
        <v>10</v>
      </c>
      <c r="J199" s="32" t="s">
        <v>11</v>
      </c>
      <c r="K199" s="32" t="s">
        <v>462</v>
      </c>
      <c r="L199" s="34">
        <v>1211</v>
      </c>
      <c r="M199" s="151">
        <v>63695.093515999994</v>
      </c>
      <c r="N199" s="35">
        <v>-10298</v>
      </c>
      <c r="O199" s="35">
        <v>1982.3273751174988</v>
      </c>
      <c r="P199" s="31">
        <v>115571.09351599999</v>
      </c>
      <c r="Q199" s="36">
        <v>3521.129782</v>
      </c>
      <c r="R199" s="37">
        <v>0</v>
      </c>
      <c r="S199" s="37">
        <v>784.2350171431583</v>
      </c>
      <c r="T199" s="37">
        <v>1637.7649828568417</v>
      </c>
      <c r="U199" s="38">
        <v>2422.0130606428274</v>
      </c>
      <c r="V199" s="39">
        <v>5943.1428426428274</v>
      </c>
      <c r="W199" s="35">
        <v>121514.23635864283</v>
      </c>
      <c r="X199" s="35">
        <v>1470.4406571431609</v>
      </c>
      <c r="Y199" s="34">
        <v>120043.79570149966</v>
      </c>
      <c r="Z199" s="145">
        <v>0</v>
      </c>
      <c r="AA199" s="35">
        <v>1916.9102089085779</v>
      </c>
      <c r="AB199" s="35">
        <v>6461.9970085983177</v>
      </c>
      <c r="AC199" s="35">
        <v>12625.21</v>
      </c>
      <c r="AD199" s="35">
        <v>211.35158372955988</v>
      </c>
      <c r="AE199" s="35">
        <v>0</v>
      </c>
      <c r="AF199" s="35">
        <v>21215.468801236453</v>
      </c>
      <c r="AG199" s="137">
        <v>56326</v>
      </c>
      <c r="AH199" s="35">
        <v>62174</v>
      </c>
      <c r="AI199" s="35">
        <v>0</v>
      </c>
      <c r="AJ199" s="35">
        <v>5848</v>
      </c>
      <c r="AK199" s="35">
        <v>5848</v>
      </c>
      <c r="AL199" s="35">
        <v>56326</v>
      </c>
      <c r="AM199" s="35">
        <v>56326</v>
      </c>
      <c r="AN199" s="35">
        <v>0</v>
      </c>
      <c r="AO199" s="35">
        <v>115571.09351599999</v>
      </c>
      <c r="AP199" s="35">
        <v>109723.09351599999</v>
      </c>
      <c r="AQ199" s="35">
        <v>5848</v>
      </c>
      <c r="AR199" s="35">
        <v>-10298</v>
      </c>
      <c r="AS199" s="35">
        <v>0</v>
      </c>
    </row>
    <row r="200" spans="2:45" s="1" customFormat="1" ht="12.75" x14ac:dyDescent="0.2">
      <c r="B200" s="32" t="s">
        <v>1211</v>
      </c>
      <c r="C200" s="33" t="s">
        <v>466</v>
      </c>
      <c r="D200" s="32" t="s">
        <v>467</v>
      </c>
      <c r="E200" s="32" t="s">
        <v>12</v>
      </c>
      <c r="F200" s="32" t="s">
        <v>17</v>
      </c>
      <c r="G200" s="32" t="s">
        <v>20</v>
      </c>
      <c r="H200" s="32" t="s">
        <v>21</v>
      </c>
      <c r="I200" s="32" t="s">
        <v>10</v>
      </c>
      <c r="J200" s="32" t="s">
        <v>11</v>
      </c>
      <c r="K200" s="32" t="s">
        <v>468</v>
      </c>
      <c r="L200" s="34">
        <v>1327</v>
      </c>
      <c r="M200" s="151">
        <v>78738.933858000004</v>
      </c>
      <c r="N200" s="35">
        <v>-180451</v>
      </c>
      <c r="O200" s="35">
        <v>83535.964959865814</v>
      </c>
      <c r="P200" s="31">
        <v>-134749.136142</v>
      </c>
      <c r="Q200" s="36">
        <v>4718.9209639999999</v>
      </c>
      <c r="R200" s="37">
        <v>134749.136142</v>
      </c>
      <c r="S200" s="37">
        <v>984.76710400037814</v>
      </c>
      <c r="T200" s="37">
        <v>59687.607092606457</v>
      </c>
      <c r="U200" s="38">
        <v>195422.56414973291</v>
      </c>
      <c r="V200" s="39">
        <v>200141.4851137329</v>
      </c>
      <c r="W200" s="35">
        <v>200141.4851137329</v>
      </c>
      <c r="X200" s="35">
        <v>81525.153531866177</v>
      </c>
      <c r="Y200" s="34">
        <v>118616.33158186672</v>
      </c>
      <c r="Z200" s="145">
        <v>0</v>
      </c>
      <c r="AA200" s="35">
        <v>2279.1959942721041</v>
      </c>
      <c r="AB200" s="35">
        <v>6715.5440316221911</v>
      </c>
      <c r="AC200" s="35">
        <v>14473.14</v>
      </c>
      <c r="AD200" s="35">
        <v>6335.8417795124997</v>
      </c>
      <c r="AE200" s="35">
        <v>194</v>
      </c>
      <c r="AF200" s="35">
        <v>29997.721805406793</v>
      </c>
      <c r="AG200" s="137">
        <v>5435</v>
      </c>
      <c r="AH200" s="35">
        <v>18599.93</v>
      </c>
      <c r="AI200" s="35">
        <v>0</v>
      </c>
      <c r="AJ200" s="35">
        <v>3750.8</v>
      </c>
      <c r="AK200" s="35">
        <v>3750.8</v>
      </c>
      <c r="AL200" s="35">
        <v>5435</v>
      </c>
      <c r="AM200" s="35">
        <v>14849.13</v>
      </c>
      <c r="AN200" s="35">
        <v>9414.1299999999992</v>
      </c>
      <c r="AO200" s="35">
        <v>-134749.136142</v>
      </c>
      <c r="AP200" s="35">
        <v>-147914.066142</v>
      </c>
      <c r="AQ200" s="35">
        <v>13164.929999999993</v>
      </c>
      <c r="AR200" s="35">
        <v>-180451</v>
      </c>
      <c r="AS200" s="35">
        <v>0</v>
      </c>
    </row>
    <row r="201" spans="2:45" s="1" customFormat="1" ht="12.75" x14ac:dyDescent="0.2">
      <c r="B201" s="32" t="s">
        <v>1211</v>
      </c>
      <c r="C201" s="33" t="s">
        <v>364</v>
      </c>
      <c r="D201" s="32" t="s">
        <v>365</v>
      </c>
      <c r="E201" s="32" t="s">
        <v>12</v>
      </c>
      <c r="F201" s="32" t="s">
        <v>17</v>
      </c>
      <c r="G201" s="32" t="s">
        <v>20</v>
      </c>
      <c r="H201" s="32" t="s">
        <v>21</v>
      </c>
      <c r="I201" s="32" t="s">
        <v>10</v>
      </c>
      <c r="J201" s="32" t="s">
        <v>16</v>
      </c>
      <c r="K201" s="32" t="s">
        <v>366</v>
      </c>
      <c r="L201" s="34">
        <v>221</v>
      </c>
      <c r="M201" s="151">
        <v>8986.9567109999989</v>
      </c>
      <c r="N201" s="35">
        <v>10940</v>
      </c>
      <c r="O201" s="35">
        <v>0</v>
      </c>
      <c r="P201" s="31">
        <v>22088.557711000001</v>
      </c>
      <c r="Q201" s="36">
        <v>2446.7404820000002</v>
      </c>
      <c r="R201" s="37">
        <v>0</v>
      </c>
      <c r="S201" s="37">
        <v>269.64550742867499</v>
      </c>
      <c r="T201" s="37">
        <v>172.35449257132501</v>
      </c>
      <c r="U201" s="38">
        <v>442.00238348642847</v>
      </c>
      <c r="V201" s="39">
        <v>2888.7428654864289</v>
      </c>
      <c r="W201" s="35">
        <v>24977.300576486428</v>
      </c>
      <c r="X201" s="35">
        <v>505.58532642867067</v>
      </c>
      <c r="Y201" s="34">
        <v>24471.715250057758</v>
      </c>
      <c r="Z201" s="145">
        <v>0</v>
      </c>
      <c r="AA201" s="35">
        <v>636.76406721274907</v>
      </c>
      <c r="AB201" s="35">
        <v>1141.4661076014756</v>
      </c>
      <c r="AC201" s="35">
        <v>2175.11</v>
      </c>
      <c r="AD201" s="35">
        <v>0</v>
      </c>
      <c r="AE201" s="35">
        <v>0</v>
      </c>
      <c r="AF201" s="35">
        <v>3953.3401748142251</v>
      </c>
      <c r="AG201" s="137">
        <v>0</v>
      </c>
      <c r="AH201" s="35">
        <v>2161.6009999999997</v>
      </c>
      <c r="AI201" s="35">
        <v>0</v>
      </c>
      <c r="AJ201" s="35">
        <v>0</v>
      </c>
      <c r="AK201" s="35">
        <v>0</v>
      </c>
      <c r="AL201" s="35">
        <v>0</v>
      </c>
      <c r="AM201" s="35">
        <v>2161.6009999999997</v>
      </c>
      <c r="AN201" s="35">
        <v>2161.6009999999997</v>
      </c>
      <c r="AO201" s="35">
        <v>22088.557711000001</v>
      </c>
      <c r="AP201" s="35">
        <v>19926.956711000003</v>
      </c>
      <c r="AQ201" s="35">
        <v>2161.6009999999987</v>
      </c>
      <c r="AR201" s="35">
        <v>10940</v>
      </c>
      <c r="AS201" s="35">
        <v>0</v>
      </c>
    </row>
    <row r="202" spans="2:45" s="1" customFormat="1" ht="12.75" x14ac:dyDescent="0.2">
      <c r="B202" s="32" t="s">
        <v>1211</v>
      </c>
      <c r="C202" s="33" t="s">
        <v>427</v>
      </c>
      <c r="D202" s="32" t="s">
        <v>428</v>
      </c>
      <c r="E202" s="32" t="s">
        <v>12</v>
      </c>
      <c r="F202" s="32" t="s">
        <v>17</v>
      </c>
      <c r="G202" s="32" t="s">
        <v>20</v>
      </c>
      <c r="H202" s="32" t="s">
        <v>21</v>
      </c>
      <c r="I202" s="32" t="s">
        <v>10</v>
      </c>
      <c r="J202" s="32" t="s">
        <v>16</v>
      </c>
      <c r="K202" s="32" t="s">
        <v>429</v>
      </c>
      <c r="L202" s="34">
        <v>225</v>
      </c>
      <c r="M202" s="151">
        <v>7619.1165250000004</v>
      </c>
      <c r="N202" s="35">
        <v>1342</v>
      </c>
      <c r="O202" s="35">
        <v>0</v>
      </c>
      <c r="P202" s="31">
        <v>7040.8415250000016</v>
      </c>
      <c r="Q202" s="36">
        <v>807.86809600000004</v>
      </c>
      <c r="R202" s="37">
        <v>0</v>
      </c>
      <c r="S202" s="37">
        <v>49.928451428590606</v>
      </c>
      <c r="T202" s="37">
        <v>400.07154857140938</v>
      </c>
      <c r="U202" s="38">
        <v>450.00242662645434</v>
      </c>
      <c r="V202" s="39">
        <v>1257.8705226264544</v>
      </c>
      <c r="W202" s="35">
        <v>8298.7120476264554</v>
      </c>
      <c r="X202" s="35">
        <v>93.615846428590885</v>
      </c>
      <c r="Y202" s="34">
        <v>8205.0962011978645</v>
      </c>
      <c r="Z202" s="145">
        <v>0</v>
      </c>
      <c r="AA202" s="35">
        <v>530.72810005762221</v>
      </c>
      <c r="AB202" s="35">
        <v>991.22720165777116</v>
      </c>
      <c r="AC202" s="35">
        <v>2639.5099999999998</v>
      </c>
      <c r="AD202" s="35">
        <v>489</v>
      </c>
      <c r="AE202" s="35">
        <v>0</v>
      </c>
      <c r="AF202" s="35">
        <v>4650.4653017153933</v>
      </c>
      <c r="AG202" s="137">
        <v>0</v>
      </c>
      <c r="AH202" s="35">
        <v>2200.7249999999999</v>
      </c>
      <c r="AI202" s="35">
        <v>0</v>
      </c>
      <c r="AJ202" s="35">
        <v>0</v>
      </c>
      <c r="AK202" s="35">
        <v>0</v>
      </c>
      <c r="AL202" s="35">
        <v>0</v>
      </c>
      <c r="AM202" s="35">
        <v>2200.7249999999999</v>
      </c>
      <c r="AN202" s="35">
        <v>2200.7249999999999</v>
      </c>
      <c r="AO202" s="35">
        <v>7040.8415250000016</v>
      </c>
      <c r="AP202" s="35">
        <v>4840.1165250000013</v>
      </c>
      <c r="AQ202" s="35">
        <v>2200.7250000000004</v>
      </c>
      <c r="AR202" s="35">
        <v>1342</v>
      </c>
      <c r="AS202" s="35">
        <v>0</v>
      </c>
    </row>
    <row r="203" spans="2:45" s="1" customFormat="1" ht="12.75" x14ac:dyDescent="0.2">
      <c r="B203" s="32" t="s">
        <v>1211</v>
      </c>
      <c r="C203" s="33" t="s">
        <v>520</v>
      </c>
      <c r="D203" s="32" t="s">
        <v>521</v>
      </c>
      <c r="E203" s="32" t="s">
        <v>12</v>
      </c>
      <c r="F203" s="32" t="s">
        <v>17</v>
      </c>
      <c r="G203" s="32" t="s">
        <v>20</v>
      </c>
      <c r="H203" s="32" t="s">
        <v>21</v>
      </c>
      <c r="I203" s="32" t="s">
        <v>10</v>
      </c>
      <c r="J203" s="32" t="s">
        <v>16</v>
      </c>
      <c r="K203" s="32" t="s">
        <v>522</v>
      </c>
      <c r="L203" s="34">
        <v>171</v>
      </c>
      <c r="M203" s="151">
        <v>10634.396427000001</v>
      </c>
      <c r="N203" s="35">
        <v>-23858.1</v>
      </c>
      <c r="O203" s="35">
        <v>0</v>
      </c>
      <c r="P203" s="31">
        <v>-10487.712930299997</v>
      </c>
      <c r="Q203" s="36">
        <v>0</v>
      </c>
      <c r="R203" s="37">
        <v>10487.712930299997</v>
      </c>
      <c r="S203" s="37">
        <v>41.629977142873123</v>
      </c>
      <c r="T203" s="37">
        <v>-550.54790522976145</v>
      </c>
      <c r="U203" s="38">
        <v>9978.8488128974077</v>
      </c>
      <c r="V203" s="39">
        <v>9978.8488128974077</v>
      </c>
      <c r="W203" s="35">
        <v>9978.8488128974077</v>
      </c>
      <c r="X203" s="35">
        <v>41.629977142873031</v>
      </c>
      <c r="Y203" s="34">
        <v>9937.2188357545347</v>
      </c>
      <c r="Z203" s="145">
        <v>0</v>
      </c>
      <c r="AA203" s="35">
        <v>1053.3745681922233</v>
      </c>
      <c r="AB203" s="35">
        <v>4592.2257572129474</v>
      </c>
      <c r="AC203" s="35">
        <v>2298.7399999999998</v>
      </c>
      <c r="AD203" s="35">
        <v>614</v>
      </c>
      <c r="AE203" s="35">
        <v>0</v>
      </c>
      <c r="AF203" s="35">
        <v>8558.34032540517</v>
      </c>
      <c r="AG203" s="137">
        <v>0</v>
      </c>
      <c r="AH203" s="35">
        <v>2735.9906426999996</v>
      </c>
      <c r="AI203" s="35">
        <v>0</v>
      </c>
      <c r="AJ203" s="35">
        <v>1063.4396427000001</v>
      </c>
      <c r="AK203" s="35">
        <v>1063.4396427000001</v>
      </c>
      <c r="AL203" s="35">
        <v>0</v>
      </c>
      <c r="AM203" s="35">
        <v>1672.5509999999997</v>
      </c>
      <c r="AN203" s="35">
        <v>1672.5509999999997</v>
      </c>
      <c r="AO203" s="35">
        <v>-10487.712930299997</v>
      </c>
      <c r="AP203" s="35">
        <v>-13223.703572999995</v>
      </c>
      <c r="AQ203" s="35">
        <v>2735.9906426999996</v>
      </c>
      <c r="AR203" s="35">
        <v>-33705</v>
      </c>
      <c r="AS203" s="35">
        <v>9846.9000000000015</v>
      </c>
    </row>
    <row r="204" spans="2:45" s="1" customFormat="1" ht="12.75" x14ac:dyDescent="0.2">
      <c r="B204" s="32" t="s">
        <v>1211</v>
      </c>
      <c r="C204" s="33" t="s">
        <v>907</v>
      </c>
      <c r="D204" s="32" t="s">
        <v>908</v>
      </c>
      <c r="E204" s="32" t="s">
        <v>12</v>
      </c>
      <c r="F204" s="32" t="s">
        <v>17</v>
      </c>
      <c r="G204" s="32" t="s">
        <v>20</v>
      </c>
      <c r="H204" s="32" t="s">
        <v>26</v>
      </c>
      <c r="I204" s="32" t="s">
        <v>10</v>
      </c>
      <c r="J204" s="32" t="s">
        <v>11</v>
      </c>
      <c r="K204" s="32" t="s">
        <v>909</v>
      </c>
      <c r="L204" s="34">
        <v>1464</v>
      </c>
      <c r="M204" s="151">
        <v>107201.700597</v>
      </c>
      <c r="N204" s="35">
        <v>-80202</v>
      </c>
      <c r="O204" s="35">
        <v>68966.976011906445</v>
      </c>
      <c r="P204" s="31">
        <v>44158.460597000005</v>
      </c>
      <c r="Q204" s="36">
        <v>8819.2344269999994</v>
      </c>
      <c r="R204" s="37">
        <v>0</v>
      </c>
      <c r="S204" s="37">
        <v>766.34824800029423</v>
      </c>
      <c r="T204" s="37">
        <v>13725.429076512439</v>
      </c>
      <c r="U204" s="38">
        <v>14491.855471468791</v>
      </c>
      <c r="V204" s="39">
        <v>23311.089898468788</v>
      </c>
      <c r="W204" s="35">
        <v>67469.550495468793</v>
      </c>
      <c r="X204" s="35">
        <v>18096.73866990675</v>
      </c>
      <c r="Y204" s="34">
        <v>49372.811825562043</v>
      </c>
      <c r="Z204" s="145">
        <v>0</v>
      </c>
      <c r="AA204" s="35">
        <v>2388.8458737161568</v>
      </c>
      <c r="AB204" s="35">
        <v>7417.4242890407368</v>
      </c>
      <c r="AC204" s="35">
        <v>21634.59</v>
      </c>
      <c r="AD204" s="35">
        <v>440.5</v>
      </c>
      <c r="AE204" s="35">
        <v>0</v>
      </c>
      <c r="AF204" s="35">
        <v>31881.360162756893</v>
      </c>
      <c r="AG204" s="137">
        <v>14331</v>
      </c>
      <c r="AH204" s="35">
        <v>22292.760000000002</v>
      </c>
      <c r="AI204" s="35">
        <v>0</v>
      </c>
      <c r="AJ204" s="35">
        <v>5910.6</v>
      </c>
      <c r="AK204" s="35">
        <v>5910.6</v>
      </c>
      <c r="AL204" s="35">
        <v>14331</v>
      </c>
      <c r="AM204" s="35">
        <v>16382.16</v>
      </c>
      <c r="AN204" s="35">
        <v>2051.16</v>
      </c>
      <c r="AO204" s="35">
        <v>44158.460597000005</v>
      </c>
      <c r="AP204" s="35">
        <v>36196.700597000003</v>
      </c>
      <c r="AQ204" s="35">
        <v>7961.760000000002</v>
      </c>
      <c r="AR204" s="35">
        <v>-80202</v>
      </c>
      <c r="AS204" s="35">
        <v>0</v>
      </c>
    </row>
    <row r="205" spans="2:45" s="1" customFormat="1" ht="12.75" x14ac:dyDescent="0.2">
      <c r="B205" s="32" t="s">
        <v>1211</v>
      </c>
      <c r="C205" s="33" t="s">
        <v>1035</v>
      </c>
      <c r="D205" s="32" t="s">
        <v>1036</v>
      </c>
      <c r="E205" s="32" t="s">
        <v>12</v>
      </c>
      <c r="F205" s="32" t="s">
        <v>17</v>
      </c>
      <c r="G205" s="32" t="s">
        <v>20</v>
      </c>
      <c r="H205" s="32" t="s">
        <v>26</v>
      </c>
      <c r="I205" s="32" t="s">
        <v>10</v>
      </c>
      <c r="J205" s="32" t="s">
        <v>11</v>
      </c>
      <c r="K205" s="32" t="s">
        <v>1037</v>
      </c>
      <c r="L205" s="34">
        <v>1717</v>
      </c>
      <c r="M205" s="151">
        <v>44796.4323</v>
      </c>
      <c r="N205" s="35">
        <v>-32928</v>
      </c>
      <c r="O205" s="35">
        <v>25453.704175260675</v>
      </c>
      <c r="P205" s="31">
        <v>9265.3055299999978</v>
      </c>
      <c r="Q205" s="36">
        <v>1426.5162330000001</v>
      </c>
      <c r="R205" s="37">
        <v>0</v>
      </c>
      <c r="S205" s="37">
        <v>702.00757028598389</v>
      </c>
      <c r="T205" s="37">
        <v>12769.753245386628</v>
      </c>
      <c r="U205" s="38">
        <v>13471.833462186349</v>
      </c>
      <c r="V205" s="39">
        <v>14898.349695186349</v>
      </c>
      <c r="W205" s="35">
        <v>24163.655225186347</v>
      </c>
      <c r="X205" s="35">
        <v>16692.403230546661</v>
      </c>
      <c r="Y205" s="34">
        <v>7471.2519946396878</v>
      </c>
      <c r="Z205" s="145">
        <v>0</v>
      </c>
      <c r="AA205" s="35">
        <v>914.1052535813086</v>
      </c>
      <c r="AB205" s="35">
        <v>6771.6432867712374</v>
      </c>
      <c r="AC205" s="35">
        <v>18172.260000000002</v>
      </c>
      <c r="AD205" s="35">
        <v>117</v>
      </c>
      <c r="AE205" s="35">
        <v>0</v>
      </c>
      <c r="AF205" s="35">
        <v>25975.008540352548</v>
      </c>
      <c r="AG205" s="137">
        <v>0</v>
      </c>
      <c r="AH205" s="35">
        <v>23692.873230000001</v>
      </c>
      <c r="AI205" s="35">
        <v>0</v>
      </c>
      <c r="AJ205" s="35">
        <v>4479.6432300000006</v>
      </c>
      <c r="AK205" s="35">
        <v>4479.6432300000006</v>
      </c>
      <c r="AL205" s="35">
        <v>0</v>
      </c>
      <c r="AM205" s="35">
        <v>19213.23</v>
      </c>
      <c r="AN205" s="35">
        <v>19213.23</v>
      </c>
      <c r="AO205" s="35">
        <v>9265.3055299999978</v>
      </c>
      <c r="AP205" s="35">
        <v>-14427.567700000003</v>
      </c>
      <c r="AQ205" s="35">
        <v>23692.873229999997</v>
      </c>
      <c r="AR205" s="35">
        <v>-32928</v>
      </c>
      <c r="AS205" s="35">
        <v>0</v>
      </c>
    </row>
    <row r="206" spans="2:45" s="1" customFormat="1" ht="12.75" x14ac:dyDescent="0.2">
      <c r="B206" s="32" t="s">
        <v>1211</v>
      </c>
      <c r="C206" s="33" t="s">
        <v>784</v>
      </c>
      <c r="D206" s="32" t="s">
        <v>785</v>
      </c>
      <c r="E206" s="32" t="s">
        <v>12</v>
      </c>
      <c r="F206" s="32" t="s">
        <v>17</v>
      </c>
      <c r="G206" s="32" t="s">
        <v>20</v>
      </c>
      <c r="H206" s="32" t="s">
        <v>26</v>
      </c>
      <c r="I206" s="32" t="s">
        <v>10</v>
      </c>
      <c r="J206" s="32" t="s">
        <v>14</v>
      </c>
      <c r="K206" s="32" t="s">
        <v>786</v>
      </c>
      <c r="L206" s="34">
        <v>39611</v>
      </c>
      <c r="M206" s="151">
        <v>1539749.4902619999</v>
      </c>
      <c r="N206" s="35">
        <v>-540546</v>
      </c>
      <c r="O206" s="35">
        <v>216162.17511710079</v>
      </c>
      <c r="P206" s="31">
        <v>84314.439288199879</v>
      </c>
      <c r="Q206" s="36">
        <v>96352.026196999999</v>
      </c>
      <c r="R206" s="37">
        <v>0</v>
      </c>
      <c r="S206" s="37">
        <v>50974.587203448151</v>
      </c>
      <c r="T206" s="37">
        <v>66955.09807770804</v>
      </c>
      <c r="U206" s="38">
        <v>117930.3212173652</v>
      </c>
      <c r="V206" s="39">
        <v>214282.34741436521</v>
      </c>
      <c r="W206" s="35">
        <v>298596.78670256509</v>
      </c>
      <c r="X206" s="35">
        <v>175675.82444134908</v>
      </c>
      <c r="Y206" s="34">
        <v>122920.96226121602</v>
      </c>
      <c r="Z206" s="145">
        <v>0</v>
      </c>
      <c r="AA206" s="35">
        <v>91574.00093125178</v>
      </c>
      <c r="AB206" s="35">
        <v>360562.23545229773</v>
      </c>
      <c r="AC206" s="35">
        <v>213376.81</v>
      </c>
      <c r="AD206" s="35">
        <v>11080.967367159075</v>
      </c>
      <c r="AE206" s="35">
        <v>1456.53</v>
      </c>
      <c r="AF206" s="35">
        <v>678050.54375070857</v>
      </c>
      <c r="AG206" s="137">
        <v>395662</v>
      </c>
      <c r="AH206" s="35">
        <v>549636.94902619999</v>
      </c>
      <c r="AI206" s="35">
        <v>0</v>
      </c>
      <c r="AJ206" s="35">
        <v>153974.94902619999</v>
      </c>
      <c r="AK206" s="35">
        <v>153974.94902619999</v>
      </c>
      <c r="AL206" s="35">
        <v>395662</v>
      </c>
      <c r="AM206" s="35">
        <v>395662</v>
      </c>
      <c r="AN206" s="35">
        <v>0</v>
      </c>
      <c r="AO206" s="35">
        <v>84314.439288199879</v>
      </c>
      <c r="AP206" s="35">
        <v>-69660.50973800011</v>
      </c>
      <c r="AQ206" s="35">
        <v>153974.94902619999</v>
      </c>
      <c r="AR206" s="35">
        <v>-540546</v>
      </c>
      <c r="AS206" s="35">
        <v>0</v>
      </c>
    </row>
    <row r="207" spans="2:45" s="1" customFormat="1" ht="12.75" x14ac:dyDescent="0.2">
      <c r="B207" s="32" t="s">
        <v>1211</v>
      </c>
      <c r="C207" s="33" t="s">
        <v>132</v>
      </c>
      <c r="D207" s="32" t="s">
        <v>133</v>
      </c>
      <c r="E207" s="32" t="s">
        <v>12</v>
      </c>
      <c r="F207" s="32" t="s">
        <v>17</v>
      </c>
      <c r="G207" s="32" t="s">
        <v>20</v>
      </c>
      <c r="H207" s="32" t="s">
        <v>26</v>
      </c>
      <c r="I207" s="32" t="s">
        <v>10</v>
      </c>
      <c r="J207" s="32" t="s">
        <v>11</v>
      </c>
      <c r="K207" s="32" t="s">
        <v>134</v>
      </c>
      <c r="L207" s="34">
        <v>3879</v>
      </c>
      <c r="M207" s="151">
        <v>191294.67912299998</v>
      </c>
      <c r="N207" s="35">
        <v>-137444</v>
      </c>
      <c r="O207" s="35">
        <v>85171.81729169804</v>
      </c>
      <c r="P207" s="31">
        <v>82110.079122999974</v>
      </c>
      <c r="Q207" s="36">
        <v>9783.4312310000005</v>
      </c>
      <c r="R207" s="37">
        <v>0</v>
      </c>
      <c r="S207" s="37">
        <v>4869.2828388590133</v>
      </c>
      <c r="T207" s="37">
        <v>2888.7171611409867</v>
      </c>
      <c r="U207" s="38">
        <v>7758.0418350400723</v>
      </c>
      <c r="V207" s="39">
        <v>17541.473066040075</v>
      </c>
      <c r="W207" s="35">
        <v>99651.552189040056</v>
      </c>
      <c r="X207" s="35">
        <v>9129.9053228590346</v>
      </c>
      <c r="Y207" s="34">
        <v>90521.646866181021</v>
      </c>
      <c r="Z207" s="145">
        <v>0</v>
      </c>
      <c r="AA207" s="35">
        <v>9971.1037629638395</v>
      </c>
      <c r="AB207" s="35">
        <v>15409.212471650389</v>
      </c>
      <c r="AC207" s="35">
        <v>40350.480000000003</v>
      </c>
      <c r="AD207" s="35">
        <v>2291.7434228253001</v>
      </c>
      <c r="AE207" s="35">
        <v>652.98</v>
      </c>
      <c r="AF207" s="35">
        <v>68675.519657439523</v>
      </c>
      <c r="AG207" s="137">
        <v>84635</v>
      </c>
      <c r="AH207" s="35">
        <v>92085.4</v>
      </c>
      <c r="AI207" s="35">
        <v>0</v>
      </c>
      <c r="AJ207" s="35">
        <v>7450.4000000000005</v>
      </c>
      <c r="AK207" s="35">
        <v>7450.4000000000005</v>
      </c>
      <c r="AL207" s="35">
        <v>84635</v>
      </c>
      <c r="AM207" s="35">
        <v>84635</v>
      </c>
      <c r="AN207" s="35">
        <v>0</v>
      </c>
      <c r="AO207" s="35">
        <v>82110.079122999974</v>
      </c>
      <c r="AP207" s="35">
        <v>74659.67912299998</v>
      </c>
      <c r="AQ207" s="35">
        <v>7450.3999999999942</v>
      </c>
      <c r="AR207" s="35">
        <v>-137444</v>
      </c>
      <c r="AS207" s="35">
        <v>0</v>
      </c>
    </row>
    <row r="208" spans="2:45" s="1" customFormat="1" ht="12.75" x14ac:dyDescent="0.2">
      <c r="B208" s="32" t="s">
        <v>1211</v>
      </c>
      <c r="C208" s="33" t="s">
        <v>1091</v>
      </c>
      <c r="D208" s="32" t="s">
        <v>1092</v>
      </c>
      <c r="E208" s="32" t="s">
        <v>12</v>
      </c>
      <c r="F208" s="32" t="s">
        <v>17</v>
      </c>
      <c r="G208" s="32" t="s">
        <v>20</v>
      </c>
      <c r="H208" s="32" t="s">
        <v>26</v>
      </c>
      <c r="I208" s="32" t="s">
        <v>10</v>
      </c>
      <c r="J208" s="32" t="s">
        <v>15</v>
      </c>
      <c r="K208" s="32" t="s">
        <v>1093</v>
      </c>
      <c r="L208" s="34">
        <v>19112</v>
      </c>
      <c r="M208" s="151">
        <v>693721.30833799997</v>
      </c>
      <c r="N208" s="35">
        <v>-783259</v>
      </c>
      <c r="O208" s="35">
        <v>388870.24457590666</v>
      </c>
      <c r="P208" s="31">
        <v>-274620.32082820003</v>
      </c>
      <c r="Q208" s="36">
        <v>54783.153695000001</v>
      </c>
      <c r="R208" s="37">
        <v>274620.32082820003</v>
      </c>
      <c r="S208" s="37">
        <v>20505.351634293591</v>
      </c>
      <c r="T208" s="37">
        <v>280868.40367862809</v>
      </c>
      <c r="U208" s="38">
        <v>575997.18219103874</v>
      </c>
      <c r="V208" s="39">
        <v>630780.33588603872</v>
      </c>
      <c r="W208" s="35">
        <v>630780.33588603872</v>
      </c>
      <c r="X208" s="35">
        <v>390476.80787520017</v>
      </c>
      <c r="Y208" s="34">
        <v>240303.52801083855</v>
      </c>
      <c r="Z208" s="145">
        <v>0</v>
      </c>
      <c r="AA208" s="35">
        <v>64287.800323352581</v>
      </c>
      <c r="AB208" s="35">
        <v>203338.37239920531</v>
      </c>
      <c r="AC208" s="35">
        <v>165850.95000000001</v>
      </c>
      <c r="AD208" s="35">
        <v>7821.3483431539789</v>
      </c>
      <c r="AE208" s="35">
        <v>6482.24</v>
      </c>
      <c r="AF208" s="35">
        <v>447780.71106571192</v>
      </c>
      <c r="AG208" s="137">
        <v>0</v>
      </c>
      <c r="AH208" s="35">
        <v>284764.3708338</v>
      </c>
      <c r="AI208" s="35">
        <v>0</v>
      </c>
      <c r="AJ208" s="35">
        <v>69372.130833799994</v>
      </c>
      <c r="AK208" s="35">
        <v>69372.130833799994</v>
      </c>
      <c r="AL208" s="35">
        <v>0</v>
      </c>
      <c r="AM208" s="35">
        <v>215392.24</v>
      </c>
      <c r="AN208" s="35">
        <v>215392.24</v>
      </c>
      <c r="AO208" s="35">
        <v>-274620.32082820003</v>
      </c>
      <c r="AP208" s="35">
        <v>-559384.69166200003</v>
      </c>
      <c r="AQ208" s="35">
        <v>284764.3708338</v>
      </c>
      <c r="AR208" s="35">
        <v>-783259</v>
      </c>
      <c r="AS208" s="35">
        <v>0</v>
      </c>
    </row>
    <row r="209" spans="2:45" s="1" customFormat="1" ht="12.75" x14ac:dyDescent="0.2">
      <c r="B209" s="32" t="s">
        <v>1211</v>
      </c>
      <c r="C209" s="33" t="s">
        <v>1032</v>
      </c>
      <c r="D209" s="32" t="s">
        <v>1033</v>
      </c>
      <c r="E209" s="32" t="s">
        <v>12</v>
      </c>
      <c r="F209" s="32" t="s">
        <v>17</v>
      </c>
      <c r="G209" s="32" t="s">
        <v>20</v>
      </c>
      <c r="H209" s="32" t="s">
        <v>26</v>
      </c>
      <c r="I209" s="32" t="s">
        <v>10</v>
      </c>
      <c r="J209" s="32" t="s">
        <v>16</v>
      </c>
      <c r="K209" s="32" t="s">
        <v>1034</v>
      </c>
      <c r="L209" s="34">
        <v>841</v>
      </c>
      <c r="M209" s="151">
        <v>49705.954600000005</v>
      </c>
      <c r="N209" s="35">
        <v>-33108</v>
      </c>
      <c r="O209" s="35">
        <v>6884.7164242427525</v>
      </c>
      <c r="P209" s="31">
        <v>40436.550060000009</v>
      </c>
      <c r="Q209" s="36">
        <v>809.18032400000004</v>
      </c>
      <c r="R209" s="37">
        <v>0</v>
      </c>
      <c r="S209" s="37">
        <v>160.33378171434731</v>
      </c>
      <c r="T209" s="37">
        <v>1521.6662182856526</v>
      </c>
      <c r="U209" s="38">
        <v>1682.009070190436</v>
      </c>
      <c r="V209" s="39">
        <v>2491.1893941904359</v>
      </c>
      <c r="W209" s="35">
        <v>42927.739454190443</v>
      </c>
      <c r="X209" s="35">
        <v>300.62584071434685</v>
      </c>
      <c r="Y209" s="34">
        <v>42627.113613476096</v>
      </c>
      <c r="Z209" s="145">
        <v>0</v>
      </c>
      <c r="AA209" s="35">
        <v>3371.8593580455304</v>
      </c>
      <c r="AB209" s="35">
        <v>4892.6400095420513</v>
      </c>
      <c r="AC209" s="35">
        <v>11329.75</v>
      </c>
      <c r="AD209" s="35">
        <v>170.5</v>
      </c>
      <c r="AE209" s="35">
        <v>0</v>
      </c>
      <c r="AF209" s="35">
        <v>19764.749367587581</v>
      </c>
      <c r="AG209" s="137">
        <v>18868</v>
      </c>
      <c r="AH209" s="35">
        <v>23838.59546</v>
      </c>
      <c r="AI209" s="35">
        <v>0</v>
      </c>
      <c r="AJ209" s="35">
        <v>4970.5954600000005</v>
      </c>
      <c r="AK209" s="35">
        <v>4970.5954600000005</v>
      </c>
      <c r="AL209" s="35">
        <v>18868</v>
      </c>
      <c r="AM209" s="35">
        <v>18868</v>
      </c>
      <c r="AN209" s="35">
        <v>0</v>
      </c>
      <c r="AO209" s="35">
        <v>40436.550060000009</v>
      </c>
      <c r="AP209" s="35">
        <v>35465.954600000012</v>
      </c>
      <c r="AQ209" s="35">
        <v>4970.5954599999968</v>
      </c>
      <c r="AR209" s="35">
        <v>-33108</v>
      </c>
      <c r="AS209" s="35">
        <v>0</v>
      </c>
    </row>
    <row r="210" spans="2:45" s="1" customFormat="1" ht="12.75" x14ac:dyDescent="0.2">
      <c r="B210" s="32" t="s">
        <v>1211</v>
      </c>
      <c r="C210" s="33" t="s">
        <v>1174</v>
      </c>
      <c r="D210" s="32" t="s">
        <v>1175</v>
      </c>
      <c r="E210" s="32" t="s">
        <v>12</v>
      </c>
      <c r="F210" s="32" t="s">
        <v>17</v>
      </c>
      <c r="G210" s="32" t="s">
        <v>20</v>
      </c>
      <c r="H210" s="32" t="s">
        <v>26</v>
      </c>
      <c r="I210" s="32" t="s">
        <v>10</v>
      </c>
      <c r="J210" s="32" t="s">
        <v>14</v>
      </c>
      <c r="K210" s="32" t="s">
        <v>1176</v>
      </c>
      <c r="L210" s="34">
        <v>52335</v>
      </c>
      <c r="M210" s="151">
        <v>2687320.6122110002</v>
      </c>
      <c r="N210" s="35">
        <v>-1395926</v>
      </c>
      <c r="O210" s="35">
        <v>441015.83804745832</v>
      </c>
      <c r="P210" s="31">
        <v>974188.6734321001</v>
      </c>
      <c r="Q210" s="36">
        <v>80040.783536999996</v>
      </c>
      <c r="R210" s="37">
        <v>0</v>
      </c>
      <c r="S210" s="37">
        <v>42608.772105159223</v>
      </c>
      <c r="T210" s="37">
        <v>62061.227894840777</v>
      </c>
      <c r="U210" s="38">
        <v>104670.56443331328</v>
      </c>
      <c r="V210" s="39">
        <v>184711.34797031328</v>
      </c>
      <c r="W210" s="35">
        <v>1158900.0214024135</v>
      </c>
      <c r="X210" s="35">
        <v>79891.447697159369</v>
      </c>
      <c r="Y210" s="34">
        <v>1079008.5737052541</v>
      </c>
      <c r="Z210" s="145">
        <v>24025.811711211816</v>
      </c>
      <c r="AA210" s="35">
        <v>104659.00163688196</v>
      </c>
      <c r="AB210" s="35">
        <v>485029.4089416854</v>
      </c>
      <c r="AC210" s="35">
        <v>310491.13</v>
      </c>
      <c r="AD210" s="35">
        <v>46900.565412304029</v>
      </c>
      <c r="AE210" s="35">
        <v>45204.01</v>
      </c>
      <c r="AF210" s="35">
        <v>1016309.9277020833</v>
      </c>
      <c r="AG210" s="137">
        <v>877539</v>
      </c>
      <c r="AH210" s="35">
        <v>1146271.0612210999</v>
      </c>
      <c r="AI210" s="35">
        <v>0</v>
      </c>
      <c r="AJ210" s="35">
        <v>268732.06122110004</v>
      </c>
      <c r="AK210" s="35">
        <v>268732.06122110004</v>
      </c>
      <c r="AL210" s="35">
        <v>877539</v>
      </c>
      <c r="AM210" s="35">
        <v>877539</v>
      </c>
      <c r="AN210" s="35">
        <v>0</v>
      </c>
      <c r="AO210" s="35">
        <v>974188.6734321001</v>
      </c>
      <c r="AP210" s="35">
        <v>705456.61221100006</v>
      </c>
      <c r="AQ210" s="35">
        <v>268732.06122109992</v>
      </c>
      <c r="AR210" s="35">
        <v>-1395926</v>
      </c>
      <c r="AS210" s="35">
        <v>0</v>
      </c>
    </row>
    <row r="211" spans="2:45" s="1" customFormat="1" ht="12.75" x14ac:dyDescent="0.2">
      <c r="B211" s="32" t="s">
        <v>1211</v>
      </c>
      <c r="C211" s="33" t="s">
        <v>1183</v>
      </c>
      <c r="D211" s="32" t="s">
        <v>1184</v>
      </c>
      <c r="E211" s="32" t="s">
        <v>12</v>
      </c>
      <c r="F211" s="32" t="s">
        <v>17</v>
      </c>
      <c r="G211" s="32" t="s">
        <v>20</v>
      </c>
      <c r="H211" s="32" t="s">
        <v>26</v>
      </c>
      <c r="I211" s="32" t="s">
        <v>10</v>
      </c>
      <c r="J211" s="32" t="s">
        <v>11</v>
      </c>
      <c r="K211" s="32" t="s">
        <v>1185</v>
      </c>
      <c r="L211" s="34">
        <v>1277</v>
      </c>
      <c r="M211" s="151">
        <v>109278.720583</v>
      </c>
      <c r="N211" s="35">
        <v>-76952</v>
      </c>
      <c r="O211" s="35">
        <v>70559.199999999997</v>
      </c>
      <c r="P211" s="31">
        <v>40495.150583000002</v>
      </c>
      <c r="Q211" s="36">
        <v>4396.6847779999998</v>
      </c>
      <c r="R211" s="37">
        <v>0</v>
      </c>
      <c r="S211" s="37">
        <v>340.9341428572738</v>
      </c>
      <c r="T211" s="37">
        <v>21329.700210382052</v>
      </c>
      <c r="U211" s="38">
        <v>21670.751212205112</v>
      </c>
      <c r="V211" s="39">
        <v>26067.435990205111</v>
      </c>
      <c r="W211" s="35">
        <v>66562.586573205117</v>
      </c>
      <c r="X211" s="35">
        <v>26604.933531857285</v>
      </c>
      <c r="Y211" s="34">
        <v>39957.653041347832</v>
      </c>
      <c r="Z211" s="145">
        <v>0</v>
      </c>
      <c r="AA211" s="35">
        <v>8217.6005443413451</v>
      </c>
      <c r="AB211" s="35">
        <v>14799.906710903237</v>
      </c>
      <c r="AC211" s="35">
        <v>11228.71</v>
      </c>
      <c r="AD211" s="35">
        <v>466.5</v>
      </c>
      <c r="AE211" s="35">
        <v>116</v>
      </c>
      <c r="AF211" s="35">
        <v>34828.717255244585</v>
      </c>
      <c r="AG211" s="137">
        <v>6260</v>
      </c>
      <c r="AH211" s="35">
        <v>20682.43</v>
      </c>
      <c r="AI211" s="35">
        <v>0</v>
      </c>
      <c r="AJ211" s="35">
        <v>6392.8</v>
      </c>
      <c r="AK211" s="35">
        <v>6392.8</v>
      </c>
      <c r="AL211" s="35">
        <v>6260</v>
      </c>
      <c r="AM211" s="35">
        <v>14289.63</v>
      </c>
      <c r="AN211" s="35">
        <v>8029.6299999999992</v>
      </c>
      <c r="AO211" s="35">
        <v>40495.150583000002</v>
      </c>
      <c r="AP211" s="35">
        <v>26072.720583000002</v>
      </c>
      <c r="AQ211" s="35">
        <v>14422.43</v>
      </c>
      <c r="AR211" s="35">
        <v>-76952</v>
      </c>
      <c r="AS211" s="35">
        <v>0</v>
      </c>
    </row>
    <row r="212" spans="2:45" s="1" customFormat="1" ht="12.75" x14ac:dyDescent="0.2">
      <c r="B212" s="32" t="s">
        <v>1211</v>
      </c>
      <c r="C212" s="33" t="s">
        <v>757</v>
      </c>
      <c r="D212" s="32" t="s">
        <v>758</v>
      </c>
      <c r="E212" s="32" t="s">
        <v>12</v>
      </c>
      <c r="F212" s="32" t="s">
        <v>17</v>
      </c>
      <c r="G212" s="32" t="s">
        <v>20</v>
      </c>
      <c r="H212" s="32" t="s">
        <v>26</v>
      </c>
      <c r="I212" s="32" t="s">
        <v>10</v>
      </c>
      <c r="J212" s="32" t="s">
        <v>14</v>
      </c>
      <c r="K212" s="32" t="s">
        <v>759</v>
      </c>
      <c r="L212" s="34">
        <v>48715</v>
      </c>
      <c r="M212" s="151">
        <v>1174868.1578200001</v>
      </c>
      <c r="N212" s="35">
        <v>-1111466</v>
      </c>
      <c r="O212" s="35">
        <v>919888.08294199058</v>
      </c>
      <c r="P212" s="31">
        <v>369886.62360200007</v>
      </c>
      <c r="Q212" s="36">
        <v>77015.502695999996</v>
      </c>
      <c r="R212" s="37">
        <v>0</v>
      </c>
      <c r="S212" s="37">
        <v>45345.514521160272</v>
      </c>
      <c r="T212" s="37">
        <v>422875.17599946022</v>
      </c>
      <c r="U212" s="38">
        <v>468223.21540220734</v>
      </c>
      <c r="V212" s="39">
        <v>545238.71809820738</v>
      </c>
      <c r="W212" s="35">
        <v>915125.34170020744</v>
      </c>
      <c r="X212" s="35">
        <v>597686.12157715065</v>
      </c>
      <c r="Y212" s="34">
        <v>317439.22012305673</v>
      </c>
      <c r="Z212" s="145">
        <v>9703.1805049104642</v>
      </c>
      <c r="AA212" s="35">
        <v>53218.828451432018</v>
      </c>
      <c r="AB212" s="35">
        <v>382000.61228543345</v>
      </c>
      <c r="AC212" s="35">
        <v>590037.67999999993</v>
      </c>
      <c r="AD212" s="35">
        <v>30895.446838300355</v>
      </c>
      <c r="AE212" s="35">
        <v>58021.56</v>
      </c>
      <c r="AF212" s="35">
        <v>1123877.3080800762</v>
      </c>
      <c r="AG212" s="137">
        <v>149600</v>
      </c>
      <c r="AH212" s="35">
        <v>600252.46578199998</v>
      </c>
      <c r="AI212" s="35">
        <v>0</v>
      </c>
      <c r="AJ212" s="35">
        <v>117486.81578200002</v>
      </c>
      <c r="AK212" s="35">
        <v>117486.81578200002</v>
      </c>
      <c r="AL212" s="35">
        <v>149600</v>
      </c>
      <c r="AM212" s="35">
        <v>482765.64999999991</v>
      </c>
      <c r="AN212" s="35">
        <v>333165.64999999991</v>
      </c>
      <c r="AO212" s="35">
        <v>369886.62360200007</v>
      </c>
      <c r="AP212" s="35">
        <v>-80765.842179999861</v>
      </c>
      <c r="AQ212" s="35">
        <v>450652.46578199998</v>
      </c>
      <c r="AR212" s="35">
        <v>-1111466</v>
      </c>
      <c r="AS212" s="35">
        <v>0</v>
      </c>
    </row>
    <row r="213" spans="2:45" s="1" customFormat="1" ht="12.75" x14ac:dyDescent="0.2">
      <c r="B213" s="32" t="s">
        <v>1211</v>
      </c>
      <c r="C213" s="33" t="s">
        <v>577</v>
      </c>
      <c r="D213" s="32" t="s">
        <v>578</v>
      </c>
      <c r="E213" s="32" t="s">
        <v>12</v>
      </c>
      <c r="F213" s="32" t="s">
        <v>17</v>
      </c>
      <c r="G213" s="32" t="s">
        <v>20</v>
      </c>
      <c r="H213" s="32" t="s">
        <v>26</v>
      </c>
      <c r="I213" s="32" t="s">
        <v>10</v>
      </c>
      <c r="J213" s="32" t="s">
        <v>15</v>
      </c>
      <c r="K213" s="32" t="s">
        <v>579</v>
      </c>
      <c r="L213" s="34">
        <v>18187</v>
      </c>
      <c r="M213" s="151">
        <v>1330902.3116100002</v>
      </c>
      <c r="N213" s="35">
        <v>-1136068</v>
      </c>
      <c r="O213" s="35">
        <v>665078.77483273856</v>
      </c>
      <c r="P213" s="31">
        <v>364069.54277100018</v>
      </c>
      <c r="Q213" s="36">
        <v>76989.040728000007</v>
      </c>
      <c r="R213" s="37">
        <v>0</v>
      </c>
      <c r="S213" s="37">
        <v>21394.233025151072</v>
      </c>
      <c r="T213" s="37">
        <v>199092.14336748814</v>
      </c>
      <c r="U213" s="38">
        <v>220487.56536613649</v>
      </c>
      <c r="V213" s="39">
        <v>297476.60609413648</v>
      </c>
      <c r="W213" s="35">
        <v>661546.14886513667</v>
      </c>
      <c r="X213" s="35">
        <v>282854.33215288946</v>
      </c>
      <c r="Y213" s="34">
        <v>378691.81671224721</v>
      </c>
      <c r="Z213" s="145">
        <v>0</v>
      </c>
      <c r="AA213" s="35">
        <v>132885.24506146743</v>
      </c>
      <c r="AB213" s="35">
        <v>241488.52745706192</v>
      </c>
      <c r="AC213" s="35">
        <v>84458.01</v>
      </c>
      <c r="AD213" s="35">
        <v>7169.6155150249988</v>
      </c>
      <c r="AE213" s="35">
        <v>5538.05</v>
      </c>
      <c r="AF213" s="35">
        <v>471539.4480335543</v>
      </c>
      <c r="AG213" s="137">
        <v>286886</v>
      </c>
      <c r="AH213" s="35">
        <v>419976.23116100003</v>
      </c>
      <c r="AI213" s="35">
        <v>0</v>
      </c>
      <c r="AJ213" s="35">
        <v>133090.23116100003</v>
      </c>
      <c r="AK213" s="35">
        <v>133090.23116100003</v>
      </c>
      <c r="AL213" s="35">
        <v>286886</v>
      </c>
      <c r="AM213" s="35">
        <v>286886</v>
      </c>
      <c r="AN213" s="35">
        <v>0</v>
      </c>
      <c r="AO213" s="35">
        <v>364069.54277100018</v>
      </c>
      <c r="AP213" s="35">
        <v>230979.31161000015</v>
      </c>
      <c r="AQ213" s="35">
        <v>133090.23116100003</v>
      </c>
      <c r="AR213" s="35">
        <v>-1136068</v>
      </c>
      <c r="AS213" s="35">
        <v>0</v>
      </c>
    </row>
    <row r="214" spans="2:45" s="1" customFormat="1" ht="12.75" x14ac:dyDescent="0.2">
      <c r="B214" s="32" t="s">
        <v>1211</v>
      </c>
      <c r="C214" s="33" t="s">
        <v>1204</v>
      </c>
      <c r="D214" s="32" t="s">
        <v>1205</v>
      </c>
      <c r="E214" s="32" t="s">
        <v>12</v>
      </c>
      <c r="F214" s="32" t="s">
        <v>17</v>
      </c>
      <c r="G214" s="32" t="s">
        <v>20</v>
      </c>
      <c r="H214" s="32" t="s">
        <v>26</v>
      </c>
      <c r="I214" s="32" t="s">
        <v>10</v>
      </c>
      <c r="J214" s="32" t="s">
        <v>11</v>
      </c>
      <c r="K214" s="32" t="s">
        <v>1206</v>
      </c>
      <c r="L214" s="34">
        <v>1441</v>
      </c>
      <c r="M214" s="151">
        <v>209397.958086</v>
      </c>
      <c r="N214" s="35">
        <v>-197501</v>
      </c>
      <c r="O214" s="35">
        <v>142131.65109887303</v>
      </c>
      <c r="P214" s="31">
        <v>13085.753894599999</v>
      </c>
      <c r="Q214" s="36">
        <v>14695.501426000001</v>
      </c>
      <c r="R214" s="37">
        <v>0</v>
      </c>
      <c r="S214" s="37">
        <v>573.75257142879184</v>
      </c>
      <c r="T214" s="37">
        <v>96004.83396586671</v>
      </c>
      <c r="U214" s="38">
        <v>96579.107337635534</v>
      </c>
      <c r="V214" s="39">
        <v>111274.60876363554</v>
      </c>
      <c r="W214" s="35">
        <v>124360.36265823554</v>
      </c>
      <c r="X214" s="35">
        <v>115928.21534970183</v>
      </c>
      <c r="Y214" s="34">
        <v>8432.1473085337057</v>
      </c>
      <c r="Z214" s="145">
        <v>0</v>
      </c>
      <c r="AA214" s="35">
        <v>5700.6216869086893</v>
      </c>
      <c r="AB214" s="35">
        <v>7692.6212866122869</v>
      </c>
      <c r="AC214" s="35">
        <v>11790.75</v>
      </c>
      <c r="AD214" s="35">
        <v>557.67319256250005</v>
      </c>
      <c r="AE214" s="35">
        <v>0</v>
      </c>
      <c r="AF214" s="35">
        <v>25741.666166083476</v>
      </c>
      <c r="AG214" s="137">
        <v>43000</v>
      </c>
      <c r="AH214" s="35">
        <v>63939.7958086</v>
      </c>
      <c r="AI214" s="35">
        <v>0</v>
      </c>
      <c r="AJ214" s="35">
        <v>20939.7958086</v>
      </c>
      <c r="AK214" s="35">
        <v>20939.7958086</v>
      </c>
      <c r="AL214" s="35">
        <v>43000</v>
      </c>
      <c r="AM214" s="35">
        <v>43000</v>
      </c>
      <c r="AN214" s="35">
        <v>0</v>
      </c>
      <c r="AO214" s="35">
        <v>13085.753894599999</v>
      </c>
      <c r="AP214" s="35">
        <v>-7854.0419140000013</v>
      </c>
      <c r="AQ214" s="35">
        <v>20939.7958086</v>
      </c>
      <c r="AR214" s="35">
        <v>-197501</v>
      </c>
      <c r="AS214" s="35">
        <v>0</v>
      </c>
    </row>
    <row r="215" spans="2:45" s="1" customFormat="1" ht="12.75" x14ac:dyDescent="0.2">
      <c r="B215" s="32" t="s">
        <v>1211</v>
      </c>
      <c r="C215" s="33" t="s">
        <v>406</v>
      </c>
      <c r="D215" s="32" t="s">
        <v>407</v>
      </c>
      <c r="E215" s="32" t="s">
        <v>12</v>
      </c>
      <c r="F215" s="32" t="s">
        <v>17</v>
      </c>
      <c r="G215" s="32" t="s">
        <v>20</v>
      </c>
      <c r="H215" s="32" t="s">
        <v>26</v>
      </c>
      <c r="I215" s="32" t="s">
        <v>10</v>
      </c>
      <c r="J215" s="32" t="s">
        <v>15</v>
      </c>
      <c r="K215" s="32" t="s">
        <v>408</v>
      </c>
      <c r="L215" s="34">
        <v>13762</v>
      </c>
      <c r="M215" s="151">
        <v>480567.50846899999</v>
      </c>
      <c r="N215" s="35">
        <v>-842836</v>
      </c>
      <c r="O215" s="35">
        <v>559148.96826928365</v>
      </c>
      <c r="P215" s="31">
        <v>-117166.74068410002</v>
      </c>
      <c r="Q215" s="36">
        <v>38094.114264000003</v>
      </c>
      <c r="R215" s="37">
        <v>117166.74068410002</v>
      </c>
      <c r="S215" s="37">
        <v>10373.88309371827</v>
      </c>
      <c r="T215" s="37">
        <v>439341.98907288309</v>
      </c>
      <c r="U215" s="38">
        <v>566885.6697670233</v>
      </c>
      <c r="V215" s="39">
        <v>604979.78403102327</v>
      </c>
      <c r="W215" s="35">
        <v>604979.78403102327</v>
      </c>
      <c r="X215" s="35">
        <v>549583.03251300205</v>
      </c>
      <c r="Y215" s="34">
        <v>55396.751518021221</v>
      </c>
      <c r="Z215" s="145">
        <v>0</v>
      </c>
      <c r="AA215" s="35">
        <v>55415.318152938213</v>
      </c>
      <c r="AB215" s="35">
        <v>92591.157220613866</v>
      </c>
      <c r="AC215" s="35">
        <v>212251.11000000002</v>
      </c>
      <c r="AD215" s="35">
        <v>2092.4302587594748</v>
      </c>
      <c r="AE215" s="35">
        <v>902.11</v>
      </c>
      <c r="AF215" s="35">
        <v>363252.12563231151</v>
      </c>
      <c r="AG215" s="137">
        <v>294730</v>
      </c>
      <c r="AH215" s="35">
        <v>342786.75084689999</v>
      </c>
      <c r="AI215" s="35">
        <v>0</v>
      </c>
      <c r="AJ215" s="35">
        <v>48056.750846900002</v>
      </c>
      <c r="AK215" s="35">
        <v>48056.750846900002</v>
      </c>
      <c r="AL215" s="35">
        <v>294730</v>
      </c>
      <c r="AM215" s="35">
        <v>294730</v>
      </c>
      <c r="AN215" s="35">
        <v>0</v>
      </c>
      <c r="AO215" s="35">
        <v>-117166.74068410002</v>
      </c>
      <c r="AP215" s="35">
        <v>-165223.49153100001</v>
      </c>
      <c r="AQ215" s="35">
        <v>48056.750846900002</v>
      </c>
      <c r="AR215" s="35">
        <v>-842836</v>
      </c>
      <c r="AS215" s="35">
        <v>0</v>
      </c>
    </row>
    <row r="216" spans="2:45" s="1" customFormat="1" ht="12.75" x14ac:dyDescent="0.2">
      <c r="B216" s="32" t="s">
        <v>1211</v>
      </c>
      <c r="C216" s="33" t="s">
        <v>961</v>
      </c>
      <c r="D216" s="32" t="s">
        <v>962</v>
      </c>
      <c r="E216" s="32" t="s">
        <v>12</v>
      </c>
      <c r="F216" s="32" t="s">
        <v>17</v>
      </c>
      <c r="G216" s="32" t="s">
        <v>20</v>
      </c>
      <c r="H216" s="32" t="s">
        <v>26</v>
      </c>
      <c r="I216" s="32" t="s">
        <v>10</v>
      </c>
      <c r="J216" s="32" t="s">
        <v>11</v>
      </c>
      <c r="K216" s="32" t="s">
        <v>963</v>
      </c>
      <c r="L216" s="34">
        <v>2768</v>
      </c>
      <c r="M216" s="151">
        <v>72640.982967999997</v>
      </c>
      <c r="N216" s="35">
        <v>-26251</v>
      </c>
      <c r="O216" s="35">
        <v>12861.73006174677</v>
      </c>
      <c r="P216" s="31">
        <v>84628.001264799997</v>
      </c>
      <c r="Q216" s="36">
        <v>3985.8269850000001</v>
      </c>
      <c r="R216" s="37">
        <v>0</v>
      </c>
      <c r="S216" s="37">
        <v>1845.5851348578517</v>
      </c>
      <c r="T216" s="37">
        <v>3690.4148651421483</v>
      </c>
      <c r="U216" s="38">
        <v>5536.0298528978919</v>
      </c>
      <c r="V216" s="39">
        <v>9521.8568378978925</v>
      </c>
      <c r="W216" s="35">
        <v>94149.858102697894</v>
      </c>
      <c r="X216" s="35">
        <v>3460.4721278578654</v>
      </c>
      <c r="Y216" s="34">
        <v>90689.385974840028</v>
      </c>
      <c r="Z216" s="145">
        <v>0</v>
      </c>
      <c r="AA216" s="35">
        <v>2638.7266987520397</v>
      </c>
      <c r="AB216" s="35">
        <v>18030.575499993687</v>
      </c>
      <c r="AC216" s="35">
        <v>42730.97</v>
      </c>
      <c r="AD216" s="35">
        <v>162</v>
      </c>
      <c r="AE216" s="35">
        <v>390.37</v>
      </c>
      <c r="AF216" s="35">
        <v>63952.642198745729</v>
      </c>
      <c r="AG216" s="137">
        <v>15059</v>
      </c>
      <c r="AH216" s="35">
        <v>38238.018296800001</v>
      </c>
      <c r="AI216" s="35">
        <v>0</v>
      </c>
      <c r="AJ216" s="35">
        <v>7264.0982967999998</v>
      </c>
      <c r="AK216" s="35">
        <v>7264.0982967999998</v>
      </c>
      <c r="AL216" s="35">
        <v>15059</v>
      </c>
      <c r="AM216" s="35">
        <v>30973.919999999998</v>
      </c>
      <c r="AN216" s="35">
        <v>15914.919999999998</v>
      </c>
      <c r="AO216" s="35">
        <v>84628.001264799997</v>
      </c>
      <c r="AP216" s="35">
        <v>61448.982967999997</v>
      </c>
      <c r="AQ216" s="35">
        <v>23179.018296800001</v>
      </c>
      <c r="AR216" s="35">
        <v>-26251</v>
      </c>
      <c r="AS216" s="35">
        <v>0</v>
      </c>
    </row>
    <row r="217" spans="2:45" s="1" customFormat="1" ht="12.75" x14ac:dyDescent="0.2">
      <c r="B217" s="32" t="s">
        <v>1211</v>
      </c>
      <c r="C217" s="33" t="s">
        <v>592</v>
      </c>
      <c r="D217" s="32" t="s">
        <v>593</v>
      </c>
      <c r="E217" s="32" t="s">
        <v>12</v>
      </c>
      <c r="F217" s="32" t="s">
        <v>17</v>
      </c>
      <c r="G217" s="32" t="s">
        <v>20</v>
      </c>
      <c r="H217" s="32" t="s">
        <v>26</v>
      </c>
      <c r="I217" s="32" t="s">
        <v>10</v>
      </c>
      <c r="J217" s="32" t="s">
        <v>15</v>
      </c>
      <c r="K217" s="32" t="s">
        <v>594</v>
      </c>
      <c r="L217" s="34">
        <v>18890</v>
      </c>
      <c r="M217" s="151">
        <v>905935.37090500002</v>
      </c>
      <c r="N217" s="35">
        <v>-435168</v>
      </c>
      <c r="O217" s="35">
        <v>344574.4629095</v>
      </c>
      <c r="P217" s="31">
        <v>519476.20799549995</v>
      </c>
      <c r="Q217" s="36">
        <v>62419.631425</v>
      </c>
      <c r="R217" s="37">
        <v>0</v>
      </c>
      <c r="S217" s="37">
        <v>20639.714388579356</v>
      </c>
      <c r="T217" s="37">
        <v>17140.285611420644</v>
      </c>
      <c r="U217" s="38">
        <v>37780.203728772096</v>
      </c>
      <c r="V217" s="39">
        <v>100199.83515377209</v>
      </c>
      <c r="W217" s="35">
        <v>619676.04314927198</v>
      </c>
      <c r="X217" s="35">
        <v>38699.464478579233</v>
      </c>
      <c r="Y217" s="34">
        <v>580976.57867069275</v>
      </c>
      <c r="Z217" s="145">
        <v>4925.1048269037146</v>
      </c>
      <c r="AA217" s="35">
        <v>79363.17532277893</v>
      </c>
      <c r="AB217" s="35">
        <v>282041.75818520773</v>
      </c>
      <c r="AC217" s="35">
        <v>95828.31</v>
      </c>
      <c r="AD217" s="35">
        <v>16179.924903064681</v>
      </c>
      <c r="AE217" s="35">
        <v>27120.79</v>
      </c>
      <c r="AF217" s="35">
        <v>505459.06323795504</v>
      </c>
      <c r="AG217" s="137">
        <v>204244</v>
      </c>
      <c r="AH217" s="35">
        <v>303483.83709049999</v>
      </c>
      <c r="AI217" s="35">
        <v>0</v>
      </c>
      <c r="AJ217" s="35">
        <v>90593.537090500002</v>
      </c>
      <c r="AK217" s="35">
        <v>90593.537090500002</v>
      </c>
      <c r="AL217" s="35">
        <v>204244</v>
      </c>
      <c r="AM217" s="35">
        <v>212890.3</v>
      </c>
      <c r="AN217" s="35">
        <v>8646.2999999999884</v>
      </c>
      <c r="AO217" s="35">
        <v>519476.20799549995</v>
      </c>
      <c r="AP217" s="35">
        <v>420236.37090499996</v>
      </c>
      <c r="AQ217" s="35">
        <v>99239.837090499932</v>
      </c>
      <c r="AR217" s="35">
        <v>-435168</v>
      </c>
      <c r="AS217" s="35">
        <v>0</v>
      </c>
    </row>
    <row r="218" spans="2:45" s="1" customFormat="1" ht="12.75" x14ac:dyDescent="0.2">
      <c r="B218" s="32" t="s">
        <v>1211</v>
      </c>
      <c r="C218" s="33" t="s">
        <v>595</v>
      </c>
      <c r="D218" s="32" t="s">
        <v>596</v>
      </c>
      <c r="E218" s="32" t="s">
        <v>12</v>
      </c>
      <c r="F218" s="32" t="s">
        <v>17</v>
      </c>
      <c r="G218" s="32" t="s">
        <v>20</v>
      </c>
      <c r="H218" s="32" t="s">
        <v>26</v>
      </c>
      <c r="I218" s="32" t="s">
        <v>10</v>
      </c>
      <c r="J218" s="32" t="s">
        <v>16</v>
      </c>
      <c r="K218" s="32" t="s">
        <v>597</v>
      </c>
      <c r="L218" s="34">
        <v>418</v>
      </c>
      <c r="M218" s="151">
        <v>61225.714849000011</v>
      </c>
      <c r="N218" s="35">
        <v>13195</v>
      </c>
      <c r="O218" s="35">
        <v>0</v>
      </c>
      <c r="P218" s="31">
        <v>78509.17284900001</v>
      </c>
      <c r="Q218" s="36">
        <v>4042.564515</v>
      </c>
      <c r="R218" s="37">
        <v>0</v>
      </c>
      <c r="S218" s="37">
        <v>85.362930285747069</v>
      </c>
      <c r="T218" s="37">
        <v>750.6370697142529</v>
      </c>
      <c r="U218" s="38">
        <v>836.00450813270186</v>
      </c>
      <c r="V218" s="39">
        <v>4878.5690231327017</v>
      </c>
      <c r="W218" s="35">
        <v>83387.741872132712</v>
      </c>
      <c r="X218" s="35">
        <v>160.05549428574159</v>
      </c>
      <c r="Y218" s="34">
        <v>83227.686377846971</v>
      </c>
      <c r="Z218" s="145">
        <v>0</v>
      </c>
      <c r="AA218" s="35">
        <v>1506.0966477806535</v>
      </c>
      <c r="AB218" s="35">
        <v>2832.0709090695277</v>
      </c>
      <c r="AC218" s="35">
        <v>6897.6600000000008</v>
      </c>
      <c r="AD218" s="35">
        <v>66</v>
      </c>
      <c r="AE218" s="35">
        <v>0</v>
      </c>
      <c r="AF218" s="35">
        <v>11301.827556850181</v>
      </c>
      <c r="AG218" s="137">
        <v>0</v>
      </c>
      <c r="AH218" s="35">
        <v>4088.4579999999996</v>
      </c>
      <c r="AI218" s="35">
        <v>0</v>
      </c>
      <c r="AJ218" s="35">
        <v>0</v>
      </c>
      <c r="AK218" s="35">
        <v>0</v>
      </c>
      <c r="AL218" s="35">
        <v>0</v>
      </c>
      <c r="AM218" s="35">
        <v>4088.4579999999996</v>
      </c>
      <c r="AN218" s="35">
        <v>4088.4579999999996</v>
      </c>
      <c r="AO218" s="35">
        <v>78509.17284900001</v>
      </c>
      <c r="AP218" s="35">
        <v>74420.714849000011</v>
      </c>
      <c r="AQ218" s="35">
        <v>4088.4579999999987</v>
      </c>
      <c r="AR218" s="35">
        <v>13195</v>
      </c>
      <c r="AS218" s="35">
        <v>0</v>
      </c>
    </row>
    <row r="219" spans="2:45" s="1" customFormat="1" ht="12.75" x14ac:dyDescent="0.2">
      <c r="B219" s="32" t="s">
        <v>1211</v>
      </c>
      <c r="C219" s="33" t="s">
        <v>619</v>
      </c>
      <c r="D219" s="32" t="s">
        <v>620</v>
      </c>
      <c r="E219" s="32" t="s">
        <v>12</v>
      </c>
      <c r="F219" s="32" t="s">
        <v>17</v>
      </c>
      <c r="G219" s="32" t="s">
        <v>20</v>
      </c>
      <c r="H219" s="32" t="s">
        <v>26</v>
      </c>
      <c r="I219" s="32" t="s">
        <v>10</v>
      </c>
      <c r="J219" s="32" t="s">
        <v>15</v>
      </c>
      <c r="K219" s="32" t="s">
        <v>621</v>
      </c>
      <c r="L219" s="34">
        <v>11215</v>
      </c>
      <c r="M219" s="151">
        <v>653657.27878699999</v>
      </c>
      <c r="N219" s="35">
        <v>-1303188</v>
      </c>
      <c r="O219" s="35">
        <v>1133652.6576937148</v>
      </c>
      <c r="P219" s="31">
        <v>-335959.9933343</v>
      </c>
      <c r="Q219" s="36">
        <v>42177.107863999998</v>
      </c>
      <c r="R219" s="37">
        <v>335959.9933343</v>
      </c>
      <c r="S219" s="37">
        <v>9875.4859954323638</v>
      </c>
      <c r="T219" s="37">
        <v>906653.1431508729</v>
      </c>
      <c r="U219" s="38">
        <v>1252495.3765295497</v>
      </c>
      <c r="V219" s="39">
        <v>1294672.4843935496</v>
      </c>
      <c r="W219" s="35">
        <v>1294672.4843935496</v>
      </c>
      <c r="X219" s="35">
        <v>1118633.1363171472</v>
      </c>
      <c r="Y219" s="34">
        <v>176039.34807640244</v>
      </c>
      <c r="Z219" s="145">
        <v>0</v>
      </c>
      <c r="AA219" s="35">
        <v>14392.889693331097</v>
      </c>
      <c r="AB219" s="35">
        <v>65581.761267200898</v>
      </c>
      <c r="AC219" s="35">
        <v>112510.34</v>
      </c>
      <c r="AD219" s="35">
        <v>7439.7324959222397</v>
      </c>
      <c r="AE219" s="35">
        <v>1577.7</v>
      </c>
      <c r="AF219" s="35">
        <v>201502.42345645424</v>
      </c>
      <c r="AG219" s="137">
        <v>248205</v>
      </c>
      <c r="AH219" s="35">
        <v>313570.72787870001</v>
      </c>
      <c r="AI219" s="35">
        <v>0</v>
      </c>
      <c r="AJ219" s="35">
        <v>65365.727878700003</v>
      </c>
      <c r="AK219" s="35">
        <v>65365.727878700003</v>
      </c>
      <c r="AL219" s="35">
        <v>248205</v>
      </c>
      <c r="AM219" s="35">
        <v>248205</v>
      </c>
      <c r="AN219" s="35">
        <v>0</v>
      </c>
      <c r="AO219" s="35">
        <v>-335959.9933343</v>
      </c>
      <c r="AP219" s="35">
        <v>-401325.72121300001</v>
      </c>
      <c r="AQ219" s="35">
        <v>65365.72787870001</v>
      </c>
      <c r="AR219" s="35">
        <v>-1303188</v>
      </c>
      <c r="AS219" s="35">
        <v>0</v>
      </c>
    </row>
    <row r="220" spans="2:45" s="1" customFormat="1" ht="12.75" x14ac:dyDescent="0.2">
      <c r="B220" s="32" t="s">
        <v>1211</v>
      </c>
      <c r="C220" s="33" t="s">
        <v>231</v>
      </c>
      <c r="D220" s="32" t="s">
        <v>232</v>
      </c>
      <c r="E220" s="32" t="s">
        <v>12</v>
      </c>
      <c r="F220" s="32" t="s">
        <v>17</v>
      </c>
      <c r="G220" s="32" t="s">
        <v>20</v>
      </c>
      <c r="H220" s="32" t="s">
        <v>26</v>
      </c>
      <c r="I220" s="32" t="s">
        <v>10</v>
      </c>
      <c r="J220" s="32" t="s">
        <v>11</v>
      </c>
      <c r="K220" s="32" t="s">
        <v>233</v>
      </c>
      <c r="L220" s="34">
        <v>4130</v>
      </c>
      <c r="M220" s="151">
        <v>125861.980645</v>
      </c>
      <c r="N220" s="35">
        <v>-103238</v>
      </c>
      <c r="O220" s="35">
        <v>64104.771204818608</v>
      </c>
      <c r="P220" s="31">
        <v>85101.178709500004</v>
      </c>
      <c r="Q220" s="36">
        <v>10672.740814000001</v>
      </c>
      <c r="R220" s="37">
        <v>0</v>
      </c>
      <c r="S220" s="37">
        <v>5521.0639005735493</v>
      </c>
      <c r="T220" s="37">
        <v>2738.9360994264507</v>
      </c>
      <c r="U220" s="38">
        <v>8260.0445420766955</v>
      </c>
      <c r="V220" s="39">
        <v>18932.785356076696</v>
      </c>
      <c r="W220" s="35">
        <v>104033.9640655767</v>
      </c>
      <c r="X220" s="35">
        <v>10351.994813573547</v>
      </c>
      <c r="Y220" s="34">
        <v>93681.969252003153</v>
      </c>
      <c r="Z220" s="145">
        <v>0</v>
      </c>
      <c r="AA220" s="35">
        <v>5119.5817858068749</v>
      </c>
      <c r="AB220" s="35">
        <v>29712.862041196899</v>
      </c>
      <c r="AC220" s="35">
        <v>45401.240000000005</v>
      </c>
      <c r="AD220" s="35">
        <v>2651.51</v>
      </c>
      <c r="AE220" s="35">
        <v>7731.76</v>
      </c>
      <c r="AF220" s="35">
        <v>90616.953827003774</v>
      </c>
      <c r="AG220" s="137">
        <v>59755</v>
      </c>
      <c r="AH220" s="35">
        <v>72341.1980645</v>
      </c>
      <c r="AI220" s="35">
        <v>0</v>
      </c>
      <c r="AJ220" s="35">
        <v>12586.1980645</v>
      </c>
      <c r="AK220" s="35">
        <v>12586.1980645</v>
      </c>
      <c r="AL220" s="35">
        <v>59755</v>
      </c>
      <c r="AM220" s="35">
        <v>59755</v>
      </c>
      <c r="AN220" s="35">
        <v>0</v>
      </c>
      <c r="AO220" s="35">
        <v>85101.178709500004</v>
      </c>
      <c r="AP220" s="35">
        <v>72514.980645000003</v>
      </c>
      <c r="AQ220" s="35">
        <v>12586.1980645</v>
      </c>
      <c r="AR220" s="35">
        <v>-103238</v>
      </c>
      <c r="AS220" s="35">
        <v>0</v>
      </c>
    </row>
    <row r="221" spans="2:45" s="1" customFormat="1" ht="12.75" x14ac:dyDescent="0.2">
      <c r="B221" s="32" t="s">
        <v>1211</v>
      </c>
      <c r="C221" s="33" t="s">
        <v>1059</v>
      </c>
      <c r="D221" s="32" t="s">
        <v>1060</v>
      </c>
      <c r="E221" s="32" t="s">
        <v>12</v>
      </c>
      <c r="F221" s="32" t="s">
        <v>17</v>
      </c>
      <c r="G221" s="32" t="s">
        <v>20</v>
      </c>
      <c r="H221" s="32" t="s">
        <v>26</v>
      </c>
      <c r="I221" s="32" t="s">
        <v>10</v>
      </c>
      <c r="J221" s="32" t="s">
        <v>16</v>
      </c>
      <c r="K221" s="32" t="s">
        <v>1061</v>
      </c>
      <c r="L221" s="34">
        <v>340</v>
      </c>
      <c r="M221" s="151">
        <v>19325.130022000001</v>
      </c>
      <c r="N221" s="35">
        <v>-20349</v>
      </c>
      <c r="O221" s="35">
        <v>13329.285900519755</v>
      </c>
      <c r="P221" s="31">
        <v>4234.1830241999996</v>
      </c>
      <c r="Q221" s="36">
        <v>634.53301099999999</v>
      </c>
      <c r="R221" s="37">
        <v>0</v>
      </c>
      <c r="S221" s="37">
        <v>0</v>
      </c>
      <c r="T221" s="37">
        <v>7018.2199900646028</v>
      </c>
      <c r="U221" s="38">
        <v>7018.2578358385808</v>
      </c>
      <c r="V221" s="39">
        <v>7652.7908468385813</v>
      </c>
      <c r="W221" s="35">
        <v>11886.973871038581</v>
      </c>
      <c r="X221" s="35">
        <v>8460.5698653197578</v>
      </c>
      <c r="Y221" s="34">
        <v>3426.4040057188231</v>
      </c>
      <c r="Z221" s="145">
        <v>0</v>
      </c>
      <c r="AA221" s="35">
        <v>1017.4102373907646</v>
      </c>
      <c r="AB221" s="35">
        <v>2250.2784921237012</v>
      </c>
      <c r="AC221" s="35">
        <v>4200.1499999999996</v>
      </c>
      <c r="AD221" s="35">
        <v>488</v>
      </c>
      <c r="AE221" s="35">
        <v>0</v>
      </c>
      <c r="AF221" s="35">
        <v>7955.8387295144657</v>
      </c>
      <c r="AG221" s="137">
        <v>0</v>
      </c>
      <c r="AH221" s="35">
        <v>5258.0530022000003</v>
      </c>
      <c r="AI221" s="35">
        <v>0</v>
      </c>
      <c r="AJ221" s="35">
        <v>1932.5130022000003</v>
      </c>
      <c r="AK221" s="35">
        <v>1932.5130022000003</v>
      </c>
      <c r="AL221" s="35">
        <v>0</v>
      </c>
      <c r="AM221" s="35">
        <v>3325.5399999999995</v>
      </c>
      <c r="AN221" s="35">
        <v>3325.5399999999995</v>
      </c>
      <c r="AO221" s="35">
        <v>4234.1830241999996</v>
      </c>
      <c r="AP221" s="35">
        <v>-1023.8699780000006</v>
      </c>
      <c r="AQ221" s="35">
        <v>5258.0530022000003</v>
      </c>
      <c r="AR221" s="35">
        <v>-20349</v>
      </c>
      <c r="AS221" s="35">
        <v>0</v>
      </c>
    </row>
    <row r="222" spans="2:45" s="1" customFormat="1" ht="12.75" x14ac:dyDescent="0.2">
      <c r="B222" s="32" t="s">
        <v>1211</v>
      </c>
      <c r="C222" s="33" t="s">
        <v>418</v>
      </c>
      <c r="D222" s="32" t="s">
        <v>419</v>
      </c>
      <c r="E222" s="32" t="s">
        <v>12</v>
      </c>
      <c r="F222" s="32" t="s">
        <v>17</v>
      </c>
      <c r="G222" s="32" t="s">
        <v>20</v>
      </c>
      <c r="H222" s="32" t="s">
        <v>26</v>
      </c>
      <c r="I222" s="32" t="s">
        <v>10</v>
      </c>
      <c r="J222" s="32" t="s">
        <v>15</v>
      </c>
      <c r="K222" s="32" t="s">
        <v>420</v>
      </c>
      <c r="L222" s="34">
        <v>10644</v>
      </c>
      <c r="M222" s="151">
        <v>659571.60933899996</v>
      </c>
      <c r="N222" s="35">
        <v>-149347</v>
      </c>
      <c r="O222" s="35">
        <v>0</v>
      </c>
      <c r="P222" s="31">
        <v>584996.77027289988</v>
      </c>
      <c r="Q222" s="36">
        <v>45165.541620999997</v>
      </c>
      <c r="R222" s="37">
        <v>0</v>
      </c>
      <c r="S222" s="37">
        <v>11532.365386290145</v>
      </c>
      <c r="T222" s="37">
        <v>9755.6346137098553</v>
      </c>
      <c r="U222" s="38">
        <v>21288.114795608799</v>
      </c>
      <c r="V222" s="39">
        <v>66453.656416608792</v>
      </c>
      <c r="W222" s="35">
        <v>651450.42668950872</v>
      </c>
      <c r="X222" s="35">
        <v>21623.185099290102</v>
      </c>
      <c r="Y222" s="34">
        <v>629827.24159021862</v>
      </c>
      <c r="Z222" s="145">
        <v>0</v>
      </c>
      <c r="AA222" s="35">
        <v>10468.603801369609</v>
      </c>
      <c r="AB222" s="35">
        <v>128388.98097054317</v>
      </c>
      <c r="AC222" s="35">
        <v>106200.84</v>
      </c>
      <c r="AD222" s="35">
        <v>8686.7293062500012</v>
      </c>
      <c r="AE222" s="35">
        <v>269.63</v>
      </c>
      <c r="AF222" s="35">
        <v>254014.78407816277</v>
      </c>
      <c r="AG222" s="137">
        <v>173507</v>
      </c>
      <c r="AH222" s="35">
        <v>239464.16093389998</v>
      </c>
      <c r="AI222" s="35">
        <v>0</v>
      </c>
      <c r="AJ222" s="35">
        <v>65957.160933899999</v>
      </c>
      <c r="AK222" s="35">
        <v>65957.160933899999</v>
      </c>
      <c r="AL222" s="35">
        <v>173507</v>
      </c>
      <c r="AM222" s="35">
        <v>173507</v>
      </c>
      <c r="AN222" s="35">
        <v>0</v>
      </c>
      <c r="AO222" s="35">
        <v>584996.77027289988</v>
      </c>
      <c r="AP222" s="35">
        <v>519039.6093389999</v>
      </c>
      <c r="AQ222" s="35">
        <v>65957.160933900042</v>
      </c>
      <c r="AR222" s="35">
        <v>-149347</v>
      </c>
      <c r="AS222" s="35">
        <v>0</v>
      </c>
    </row>
    <row r="223" spans="2:45" s="1" customFormat="1" ht="12.75" x14ac:dyDescent="0.2">
      <c r="B223" s="32" t="s">
        <v>1211</v>
      </c>
      <c r="C223" s="33" t="s">
        <v>1171</v>
      </c>
      <c r="D223" s="32" t="s">
        <v>1172</v>
      </c>
      <c r="E223" s="32" t="s">
        <v>12</v>
      </c>
      <c r="F223" s="32" t="s">
        <v>17</v>
      </c>
      <c r="G223" s="32" t="s">
        <v>20</v>
      </c>
      <c r="H223" s="32" t="s">
        <v>26</v>
      </c>
      <c r="I223" s="32" t="s">
        <v>10</v>
      </c>
      <c r="J223" s="32" t="s">
        <v>16</v>
      </c>
      <c r="K223" s="32" t="s">
        <v>1173</v>
      </c>
      <c r="L223" s="34">
        <v>315</v>
      </c>
      <c r="M223" s="151">
        <v>28707.040073</v>
      </c>
      <c r="N223" s="35">
        <v>-65023</v>
      </c>
      <c r="O223" s="35">
        <v>49608.059074026591</v>
      </c>
      <c r="P223" s="31">
        <v>-30996.844927000006</v>
      </c>
      <c r="Q223" s="36">
        <v>4151.4943839999996</v>
      </c>
      <c r="R223" s="37">
        <v>30996.844927000006</v>
      </c>
      <c r="S223" s="37">
        <v>425.83785028587778</v>
      </c>
      <c r="T223" s="37">
        <v>36783.854442333271</v>
      </c>
      <c r="U223" s="38">
        <v>68206.905023591549</v>
      </c>
      <c r="V223" s="39">
        <v>72358.399407591554</v>
      </c>
      <c r="W223" s="35">
        <v>72358.399407591554</v>
      </c>
      <c r="X223" s="35">
        <v>46627.618778312462</v>
      </c>
      <c r="Y223" s="34">
        <v>25730.780629279092</v>
      </c>
      <c r="Z223" s="145">
        <v>0</v>
      </c>
      <c r="AA223" s="35">
        <v>4572.4459413509148</v>
      </c>
      <c r="AB223" s="35">
        <v>5273.0280761085596</v>
      </c>
      <c r="AC223" s="35">
        <v>5886.67</v>
      </c>
      <c r="AD223" s="35">
        <v>91</v>
      </c>
      <c r="AE223" s="35">
        <v>78.25</v>
      </c>
      <c r="AF223" s="35">
        <v>15901.394017459474</v>
      </c>
      <c r="AG223" s="137">
        <v>0</v>
      </c>
      <c r="AH223" s="35">
        <v>5319.1149999999998</v>
      </c>
      <c r="AI223" s="35">
        <v>0</v>
      </c>
      <c r="AJ223" s="35">
        <v>2238.1</v>
      </c>
      <c r="AK223" s="35">
        <v>2238.1</v>
      </c>
      <c r="AL223" s="35">
        <v>0</v>
      </c>
      <c r="AM223" s="35">
        <v>3081.0149999999994</v>
      </c>
      <c r="AN223" s="35">
        <v>3081.0149999999994</v>
      </c>
      <c r="AO223" s="35">
        <v>-30996.844927000006</v>
      </c>
      <c r="AP223" s="35">
        <v>-36315.959927000004</v>
      </c>
      <c r="AQ223" s="35">
        <v>5319.114999999998</v>
      </c>
      <c r="AR223" s="35">
        <v>-65023</v>
      </c>
      <c r="AS223" s="35">
        <v>0</v>
      </c>
    </row>
    <row r="224" spans="2:45" s="1" customFormat="1" ht="12.75" x14ac:dyDescent="0.2">
      <c r="B224" s="32" t="s">
        <v>1211</v>
      </c>
      <c r="C224" s="33" t="s">
        <v>532</v>
      </c>
      <c r="D224" s="32" t="s">
        <v>533</v>
      </c>
      <c r="E224" s="32" t="s">
        <v>12</v>
      </c>
      <c r="F224" s="32" t="s">
        <v>17</v>
      </c>
      <c r="G224" s="32" t="s">
        <v>20</v>
      </c>
      <c r="H224" s="32" t="s">
        <v>26</v>
      </c>
      <c r="I224" s="32" t="s">
        <v>10</v>
      </c>
      <c r="J224" s="32" t="s">
        <v>11</v>
      </c>
      <c r="K224" s="32" t="s">
        <v>534</v>
      </c>
      <c r="L224" s="34">
        <v>4226</v>
      </c>
      <c r="M224" s="151">
        <v>167653.33228999999</v>
      </c>
      <c r="N224" s="35">
        <v>-190383</v>
      </c>
      <c r="O224" s="35">
        <v>148337.22579867841</v>
      </c>
      <c r="P224" s="31">
        <v>-1307.3344810000126</v>
      </c>
      <c r="Q224" s="36">
        <v>10736.193445000001</v>
      </c>
      <c r="R224" s="37">
        <v>1307.3344810000126</v>
      </c>
      <c r="S224" s="37">
        <v>3736.2884674300062</v>
      </c>
      <c r="T224" s="37">
        <v>132096.00924567838</v>
      </c>
      <c r="U224" s="38">
        <v>137140.37172001821</v>
      </c>
      <c r="V224" s="39">
        <v>147876.56516501823</v>
      </c>
      <c r="W224" s="35">
        <v>147876.56516501823</v>
      </c>
      <c r="X224" s="35">
        <v>147875.8256391084</v>
      </c>
      <c r="Y224" s="34">
        <v>0.73952590982662514</v>
      </c>
      <c r="Z224" s="145">
        <v>0</v>
      </c>
      <c r="AA224" s="35">
        <v>9519.8069930728216</v>
      </c>
      <c r="AB224" s="35">
        <v>30181.264206126409</v>
      </c>
      <c r="AC224" s="35">
        <v>42066.630000000005</v>
      </c>
      <c r="AD224" s="35">
        <v>5633.5130373749998</v>
      </c>
      <c r="AE224" s="35">
        <v>0</v>
      </c>
      <c r="AF224" s="35">
        <v>87401.214236574233</v>
      </c>
      <c r="AG224" s="137">
        <v>70454</v>
      </c>
      <c r="AH224" s="35">
        <v>87219.333228999996</v>
      </c>
      <c r="AI224" s="35">
        <v>0</v>
      </c>
      <c r="AJ224" s="35">
        <v>16765.333229</v>
      </c>
      <c r="AK224" s="35">
        <v>16765.333229</v>
      </c>
      <c r="AL224" s="35">
        <v>70454</v>
      </c>
      <c r="AM224" s="35">
        <v>70454</v>
      </c>
      <c r="AN224" s="35">
        <v>0</v>
      </c>
      <c r="AO224" s="35">
        <v>-1307.3344810000126</v>
      </c>
      <c r="AP224" s="35">
        <v>-18072.667710000012</v>
      </c>
      <c r="AQ224" s="35">
        <v>16765.333229</v>
      </c>
      <c r="AR224" s="35">
        <v>-190383</v>
      </c>
      <c r="AS224" s="35">
        <v>0</v>
      </c>
    </row>
    <row r="225" spans="2:45" s="1" customFormat="1" ht="12.75" x14ac:dyDescent="0.2">
      <c r="B225" s="32" t="s">
        <v>1211</v>
      </c>
      <c r="C225" s="33" t="s">
        <v>1014</v>
      </c>
      <c r="D225" s="32" t="s">
        <v>1015</v>
      </c>
      <c r="E225" s="32" t="s">
        <v>12</v>
      </c>
      <c r="F225" s="32" t="s">
        <v>17</v>
      </c>
      <c r="G225" s="32" t="s">
        <v>20</v>
      </c>
      <c r="H225" s="32" t="s">
        <v>26</v>
      </c>
      <c r="I225" s="32" t="s">
        <v>10</v>
      </c>
      <c r="J225" s="32" t="s">
        <v>16</v>
      </c>
      <c r="K225" s="32" t="s">
        <v>1016</v>
      </c>
      <c r="L225" s="34">
        <v>668</v>
      </c>
      <c r="M225" s="151">
        <v>30426.936424000003</v>
      </c>
      <c r="N225" s="35">
        <v>-6749</v>
      </c>
      <c r="O225" s="35">
        <v>5754.5</v>
      </c>
      <c r="P225" s="31">
        <v>31206.144423999998</v>
      </c>
      <c r="Q225" s="36">
        <v>1450.4538829999999</v>
      </c>
      <c r="R225" s="37">
        <v>0</v>
      </c>
      <c r="S225" s="37">
        <v>160.65122742863315</v>
      </c>
      <c r="T225" s="37">
        <v>1175.3487725713669</v>
      </c>
      <c r="U225" s="38">
        <v>1336.0072043843177</v>
      </c>
      <c r="V225" s="39">
        <v>2786.4610873843176</v>
      </c>
      <c r="W225" s="35">
        <v>33992.605511384318</v>
      </c>
      <c r="X225" s="35">
        <v>301.22105142863438</v>
      </c>
      <c r="Y225" s="34">
        <v>33691.384459955683</v>
      </c>
      <c r="Z225" s="145">
        <v>0</v>
      </c>
      <c r="AA225" s="35">
        <v>1159.5974477030429</v>
      </c>
      <c r="AB225" s="35">
        <v>3641.4621593611669</v>
      </c>
      <c r="AC225" s="35">
        <v>9584.81</v>
      </c>
      <c r="AD225" s="35">
        <v>88</v>
      </c>
      <c r="AE225" s="35">
        <v>0</v>
      </c>
      <c r="AF225" s="35">
        <v>14473.869607064209</v>
      </c>
      <c r="AG225" s="137">
        <v>0</v>
      </c>
      <c r="AH225" s="35">
        <v>7528.2079999999996</v>
      </c>
      <c r="AI225" s="35">
        <v>0</v>
      </c>
      <c r="AJ225" s="35">
        <v>994.5</v>
      </c>
      <c r="AK225" s="35">
        <v>994.5</v>
      </c>
      <c r="AL225" s="35">
        <v>0</v>
      </c>
      <c r="AM225" s="35">
        <v>6533.7079999999996</v>
      </c>
      <c r="AN225" s="35">
        <v>6533.7079999999996</v>
      </c>
      <c r="AO225" s="35">
        <v>31206.144423999998</v>
      </c>
      <c r="AP225" s="35">
        <v>23677.936424</v>
      </c>
      <c r="AQ225" s="35">
        <v>7528.2079999999987</v>
      </c>
      <c r="AR225" s="35">
        <v>-6749</v>
      </c>
      <c r="AS225" s="35">
        <v>0</v>
      </c>
    </row>
    <row r="226" spans="2:45" s="1" customFormat="1" ht="12.75" x14ac:dyDescent="0.2">
      <c r="B226" s="32" t="s">
        <v>1211</v>
      </c>
      <c r="C226" s="33" t="s">
        <v>412</v>
      </c>
      <c r="D226" s="32" t="s">
        <v>413</v>
      </c>
      <c r="E226" s="32" t="s">
        <v>12</v>
      </c>
      <c r="F226" s="32" t="s">
        <v>17</v>
      </c>
      <c r="G226" s="32" t="s">
        <v>20</v>
      </c>
      <c r="H226" s="32" t="s">
        <v>26</v>
      </c>
      <c r="I226" s="32" t="s">
        <v>10</v>
      </c>
      <c r="J226" s="32" t="s">
        <v>13</v>
      </c>
      <c r="K226" s="32" t="s">
        <v>414</v>
      </c>
      <c r="L226" s="34">
        <v>8722</v>
      </c>
      <c r="M226" s="151">
        <v>493502.626124</v>
      </c>
      <c r="N226" s="35">
        <v>-372241</v>
      </c>
      <c r="O226" s="35">
        <v>219336.63383061922</v>
      </c>
      <c r="P226" s="31">
        <v>145140.8887364</v>
      </c>
      <c r="Q226" s="36">
        <v>39948.871884</v>
      </c>
      <c r="R226" s="37">
        <v>0</v>
      </c>
      <c r="S226" s="37">
        <v>11277.922554290046</v>
      </c>
      <c r="T226" s="37">
        <v>36368.669392624543</v>
      </c>
      <c r="U226" s="38">
        <v>47646.848881315651</v>
      </c>
      <c r="V226" s="39">
        <v>87595.720765315651</v>
      </c>
      <c r="W226" s="35">
        <v>232736.60950171563</v>
      </c>
      <c r="X226" s="35">
        <v>65261.160234509269</v>
      </c>
      <c r="Y226" s="34">
        <v>167475.44926720636</v>
      </c>
      <c r="Z226" s="145">
        <v>0</v>
      </c>
      <c r="AA226" s="35">
        <v>25984.85947794349</v>
      </c>
      <c r="AB226" s="35">
        <v>102012.01056721083</v>
      </c>
      <c r="AC226" s="35">
        <v>45639.090000000004</v>
      </c>
      <c r="AD226" s="35">
        <v>6459.1149999999998</v>
      </c>
      <c r="AE226" s="35">
        <v>13905.86</v>
      </c>
      <c r="AF226" s="35">
        <v>194000.9350451543</v>
      </c>
      <c r="AG226" s="137">
        <v>96087</v>
      </c>
      <c r="AH226" s="35">
        <v>145437.26261239999</v>
      </c>
      <c r="AI226" s="35">
        <v>0</v>
      </c>
      <c r="AJ226" s="35">
        <v>49350.262612400002</v>
      </c>
      <c r="AK226" s="35">
        <v>49350.262612400002</v>
      </c>
      <c r="AL226" s="35">
        <v>96087</v>
      </c>
      <c r="AM226" s="35">
        <v>96087</v>
      </c>
      <c r="AN226" s="35">
        <v>0</v>
      </c>
      <c r="AO226" s="35">
        <v>145140.8887364</v>
      </c>
      <c r="AP226" s="35">
        <v>95790.626124000002</v>
      </c>
      <c r="AQ226" s="35">
        <v>49350.262612399994</v>
      </c>
      <c r="AR226" s="35">
        <v>-372241</v>
      </c>
      <c r="AS226" s="35">
        <v>0</v>
      </c>
    </row>
    <row r="227" spans="2:45" s="1" customFormat="1" ht="12.75" x14ac:dyDescent="0.2">
      <c r="B227" s="32" t="s">
        <v>1211</v>
      </c>
      <c r="C227" s="33" t="s">
        <v>1053</v>
      </c>
      <c r="D227" s="32" t="s">
        <v>1054</v>
      </c>
      <c r="E227" s="32" t="s">
        <v>12</v>
      </c>
      <c r="F227" s="32" t="s">
        <v>17</v>
      </c>
      <c r="G227" s="32" t="s">
        <v>20</v>
      </c>
      <c r="H227" s="32" t="s">
        <v>26</v>
      </c>
      <c r="I227" s="32" t="s">
        <v>10</v>
      </c>
      <c r="J227" s="32" t="s">
        <v>13</v>
      </c>
      <c r="K227" s="32" t="s">
        <v>1055</v>
      </c>
      <c r="L227" s="34">
        <v>7156</v>
      </c>
      <c r="M227" s="151">
        <v>175942.19140899999</v>
      </c>
      <c r="N227" s="35">
        <v>-231132.81</v>
      </c>
      <c r="O227" s="35">
        <v>63016.338637244771</v>
      </c>
      <c r="P227" s="31">
        <v>-27847.399450099998</v>
      </c>
      <c r="Q227" s="36">
        <v>13108.715629</v>
      </c>
      <c r="R227" s="37">
        <v>27847.399450099998</v>
      </c>
      <c r="S227" s="37">
        <v>5630.083697145019</v>
      </c>
      <c r="T227" s="37">
        <v>44673.996188735167</v>
      </c>
      <c r="U227" s="38">
        <v>78151.900768085077</v>
      </c>
      <c r="V227" s="39">
        <v>91260.616397085076</v>
      </c>
      <c r="W227" s="35">
        <v>91260.616397085076</v>
      </c>
      <c r="X227" s="35">
        <v>65390.353175389799</v>
      </c>
      <c r="Y227" s="34">
        <v>25870.263221695277</v>
      </c>
      <c r="Z227" s="145">
        <v>0</v>
      </c>
      <c r="AA227" s="35">
        <v>22213.508519360876</v>
      </c>
      <c r="AB227" s="35">
        <v>35321.071448027462</v>
      </c>
      <c r="AC227" s="35">
        <v>74018.13</v>
      </c>
      <c r="AD227" s="35">
        <v>168</v>
      </c>
      <c r="AE227" s="35">
        <v>97.75</v>
      </c>
      <c r="AF227" s="35">
        <v>131818.45996738833</v>
      </c>
      <c r="AG227" s="137">
        <v>298213</v>
      </c>
      <c r="AH227" s="35">
        <v>315807.21914090001</v>
      </c>
      <c r="AI227" s="35">
        <v>0</v>
      </c>
      <c r="AJ227" s="35">
        <v>17594.219140900001</v>
      </c>
      <c r="AK227" s="35">
        <v>17594.219140900001</v>
      </c>
      <c r="AL227" s="35">
        <v>298213</v>
      </c>
      <c r="AM227" s="35">
        <v>298213</v>
      </c>
      <c r="AN227" s="35">
        <v>0</v>
      </c>
      <c r="AO227" s="35">
        <v>-27847.399450099998</v>
      </c>
      <c r="AP227" s="35">
        <v>-45441.618590999999</v>
      </c>
      <c r="AQ227" s="35">
        <v>17594.219140900001</v>
      </c>
      <c r="AR227" s="35">
        <v>-231132.81</v>
      </c>
      <c r="AS227" s="35">
        <v>0</v>
      </c>
    </row>
    <row r="228" spans="2:45" s="1" customFormat="1" ht="12.75" x14ac:dyDescent="0.2">
      <c r="B228" s="32" t="s">
        <v>1211</v>
      </c>
      <c r="C228" s="33" t="s">
        <v>526</v>
      </c>
      <c r="D228" s="32" t="s">
        <v>527</v>
      </c>
      <c r="E228" s="32" t="s">
        <v>12</v>
      </c>
      <c r="F228" s="32" t="s">
        <v>17</v>
      </c>
      <c r="G228" s="32" t="s">
        <v>20</v>
      </c>
      <c r="H228" s="32" t="s">
        <v>26</v>
      </c>
      <c r="I228" s="32" t="s">
        <v>10</v>
      </c>
      <c r="J228" s="32" t="s">
        <v>16</v>
      </c>
      <c r="K228" s="32" t="s">
        <v>528</v>
      </c>
      <c r="L228" s="34">
        <v>845</v>
      </c>
      <c r="M228" s="151">
        <v>27615.053297999999</v>
      </c>
      <c r="N228" s="35">
        <v>-20941.400000000001</v>
      </c>
      <c r="O228" s="35">
        <v>7924.742865448532</v>
      </c>
      <c r="P228" s="31">
        <v>17700.103627799996</v>
      </c>
      <c r="Q228" s="36">
        <v>1435.7760840000001</v>
      </c>
      <c r="R228" s="37">
        <v>0</v>
      </c>
      <c r="S228" s="37">
        <v>1220.8772742861831</v>
      </c>
      <c r="T228" s="37">
        <v>469.12272571381686</v>
      </c>
      <c r="U228" s="38">
        <v>1690.0091133304618</v>
      </c>
      <c r="V228" s="39">
        <v>3125.7851973304619</v>
      </c>
      <c r="W228" s="35">
        <v>20825.888825130456</v>
      </c>
      <c r="X228" s="35">
        <v>2289.1448892861808</v>
      </c>
      <c r="Y228" s="34">
        <v>18536.743935844275</v>
      </c>
      <c r="Z228" s="145">
        <v>0</v>
      </c>
      <c r="AA228" s="35">
        <v>1768.3295214861546</v>
      </c>
      <c r="AB228" s="35">
        <v>8430.1743461295755</v>
      </c>
      <c r="AC228" s="35">
        <v>9862.93</v>
      </c>
      <c r="AD228" s="35">
        <v>624</v>
      </c>
      <c r="AE228" s="35">
        <v>95</v>
      </c>
      <c r="AF228" s="35">
        <v>20780.433867615731</v>
      </c>
      <c r="AG228" s="137">
        <v>0</v>
      </c>
      <c r="AH228" s="35">
        <v>11026.4503298</v>
      </c>
      <c r="AI228" s="35">
        <v>0</v>
      </c>
      <c r="AJ228" s="35">
        <v>2761.5053298000003</v>
      </c>
      <c r="AK228" s="35">
        <v>2761.5053298000003</v>
      </c>
      <c r="AL228" s="35">
        <v>0</v>
      </c>
      <c r="AM228" s="35">
        <v>8264.9449999999997</v>
      </c>
      <c r="AN228" s="35">
        <v>8264.9449999999997</v>
      </c>
      <c r="AO228" s="35">
        <v>17700.103627799996</v>
      </c>
      <c r="AP228" s="35">
        <v>6673.6532979999956</v>
      </c>
      <c r="AQ228" s="35">
        <v>11026.450329799998</v>
      </c>
      <c r="AR228" s="35">
        <v>-30166</v>
      </c>
      <c r="AS228" s="35">
        <v>9224.5999999999985</v>
      </c>
    </row>
    <row r="229" spans="2:45" s="1" customFormat="1" ht="12.75" x14ac:dyDescent="0.2">
      <c r="B229" s="32" t="s">
        <v>1211</v>
      </c>
      <c r="C229" s="33" t="s">
        <v>910</v>
      </c>
      <c r="D229" s="32" t="s">
        <v>911</v>
      </c>
      <c r="E229" s="32" t="s">
        <v>12</v>
      </c>
      <c r="F229" s="32" t="s">
        <v>17</v>
      </c>
      <c r="G229" s="32" t="s">
        <v>20</v>
      </c>
      <c r="H229" s="32" t="s">
        <v>26</v>
      </c>
      <c r="I229" s="32" t="s">
        <v>10</v>
      </c>
      <c r="J229" s="32" t="s">
        <v>13</v>
      </c>
      <c r="K229" s="32" t="s">
        <v>912</v>
      </c>
      <c r="L229" s="34">
        <v>8281</v>
      </c>
      <c r="M229" s="151">
        <v>318320.53213800001</v>
      </c>
      <c r="N229" s="35">
        <v>-40443.339999999997</v>
      </c>
      <c r="O229" s="35">
        <v>2069.8412282879599</v>
      </c>
      <c r="P229" s="31">
        <v>247031.19213800004</v>
      </c>
      <c r="Q229" s="36">
        <v>13728.402873999999</v>
      </c>
      <c r="R229" s="37">
        <v>0</v>
      </c>
      <c r="S229" s="37">
        <v>9310.3853885750032</v>
      </c>
      <c r="T229" s="37">
        <v>7251.6146114249968</v>
      </c>
      <c r="U229" s="38">
        <v>16562.089310638527</v>
      </c>
      <c r="V229" s="39">
        <v>30290.492184638526</v>
      </c>
      <c r="W229" s="35">
        <v>277321.68432263855</v>
      </c>
      <c r="X229" s="35">
        <v>17456.972603574977</v>
      </c>
      <c r="Y229" s="34">
        <v>259864.71171906358</v>
      </c>
      <c r="Z229" s="145">
        <v>0</v>
      </c>
      <c r="AA229" s="35">
        <v>9314.5920121538711</v>
      </c>
      <c r="AB229" s="35">
        <v>56241.604724817051</v>
      </c>
      <c r="AC229" s="35">
        <v>43746.64</v>
      </c>
      <c r="AD229" s="35">
        <v>3033.4496524420219</v>
      </c>
      <c r="AE229" s="35">
        <v>438.1</v>
      </c>
      <c r="AF229" s="35">
        <v>112774.38638941295</v>
      </c>
      <c r="AG229" s="137">
        <v>198784</v>
      </c>
      <c r="AH229" s="35">
        <v>198784</v>
      </c>
      <c r="AI229" s="35">
        <v>35107</v>
      </c>
      <c r="AJ229" s="35">
        <v>35107</v>
      </c>
      <c r="AK229" s="35">
        <v>0</v>
      </c>
      <c r="AL229" s="35">
        <v>163677</v>
      </c>
      <c r="AM229" s="35">
        <v>163677</v>
      </c>
      <c r="AN229" s="35">
        <v>0</v>
      </c>
      <c r="AO229" s="35">
        <v>247031.19213800004</v>
      </c>
      <c r="AP229" s="35">
        <v>247031.19213800004</v>
      </c>
      <c r="AQ229" s="35">
        <v>0</v>
      </c>
      <c r="AR229" s="35">
        <v>-42028.84</v>
      </c>
      <c r="AS229" s="35">
        <v>1585.5</v>
      </c>
    </row>
    <row r="230" spans="2:45" s="1" customFormat="1" ht="12.75" x14ac:dyDescent="0.2">
      <c r="B230" s="32" t="s">
        <v>1211</v>
      </c>
      <c r="C230" s="33" t="s">
        <v>301</v>
      </c>
      <c r="D230" s="32" t="s">
        <v>302</v>
      </c>
      <c r="E230" s="32" t="s">
        <v>12</v>
      </c>
      <c r="F230" s="32" t="s">
        <v>17</v>
      </c>
      <c r="G230" s="32" t="s">
        <v>20</v>
      </c>
      <c r="H230" s="32" t="s">
        <v>26</v>
      </c>
      <c r="I230" s="32" t="s">
        <v>10</v>
      </c>
      <c r="J230" s="32" t="s">
        <v>15</v>
      </c>
      <c r="K230" s="32" t="s">
        <v>303</v>
      </c>
      <c r="L230" s="34">
        <v>10693</v>
      </c>
      <c r="M230" s="151">
        <v>308538.08939500002</v>
      </c>
      <c r="N230" s="35">
        <v>-269800.59999999998</v>
      </c>
      <c r="O230" s="35">
        <v>86783.818012471704</v>
      </c>
      <c r="P230" s="31">
        <v>255108.29833450005</v>
      </c>
      <c r="Q230" s="36">
        <v>25358.481937</v>
      </c>
      <c r="R230" s="37">
        <v>0</v>
      </c>
      <c r="S230" s="37">
        <v>7328.431702859958</v>
      </c>
      <c r="T230" s="37">
        <v>14057.568297140042</v>
      </c>
      <c r="U230" s="38">
        <v>21386.115324074115</v>
      </c>
      <c r="V230" s="39">
        <v>46744.597261074116</v>
      </c>
      <c r="W230" s="35">
        <v>301852.89559557417</v>
      </c>
      <c r="X230" s="35">
        <v>13740.809442859958</v>
      </c>
      <c r="Y230" s="34">
        <v>288112.08615271421</v>
      </c>
      <c r="Z230" s="145">
        <v>0</v>
      </c>
      <c r="AA230" s="35">
        <v>8787.0653855401652</v>
      </c>
      <c r="AB230" s="35">
        <v>71209.547017989418</v>
      </c>
      <c r="AC230" s="35">
        <v>137368.21</v>
      </c>
      <c r="AD230" s="35">
        <v>2618.1000496750003</v>
      </c>
      <c r="AE230" s="35">
        <v>834.37</v>
      </c>
      <c r="AF230" s="35">
        <v>220817.29245320457</v>
      </c>
      <c r="AG230" s="137">
        <v>278567</v>
      </c>
      <c r="AH230" s="35">
        <v>302420.80893950001</v>
      </c>
      <c r="AI230" s="35">
        <v>7000</v>
      </c>
      <c r="AJ230" s="35">
        <v>30853.808939500002</v>
      </c>
      <c r="AK230" s="35">
        <v>23853.808939500002</v>
      </c>
      <c r="AL230" s="35">
        <v>271567</v>
      </c>
      <c r="AM230" s="35">
        <v>271567</v>
      </c>
      <c r="AN230" s="35">
        <v>0</v>
      </c>
      <c r="AO230" s="35">
        <v>255108.29833450005</v>
      </c>
      <c r="AP230" s="35">
        <v>231254.48939500004</v>
      </c>
      <c r="AQ230" s="35">
        <v>23853.808939500013</v>
      </c>
      <c r="AR230" s="35">
        <v>-277397</v>
      </c>
      <c r="AS230" s="35">
        <v>7596.4000000000233</v>
      </c>
    </row>
    <row r="231" spans="2:45" s="1" customFormat="1" ht="12.75" x14ac:dyDescent="0.2">
      <c r="B231" s="32" t="s">
        <v>1211</v>
      </c>
      <c r="C231" s="33" t="s">
        <v>376</v>
      </c>
      <c r="D231" s="32" t="s">
        <v>377</v>
      </c>
      <c r="E231" s="32" t="s">
        <v>12</v>
      </c>
      <c r="F231" s="32" t="s">
        <v>17</v>
      </c>
      <c r="G231" s="32" t="s">
        <v>20</v>
      </c>
      <c r="H231" s="32" t="s">
        <v>26</v>
      </c>
      <c r="I231" s="32" t="s">
        <v>10</v>
      </c>
      <c r="J231" s="32" t="s">
        <v>11</v>
      </c>
      <c r="K231" s="32" t="s">
        <v>378</v>
      </c>
      <c r="L231" s="34">
        <v>1075</v>
      </c>
      <c r="M231" s="151">
        <v>41786.740316000003</v>
      </c>
      <c r="N231" s="35">
        <v>-43665</v>
      </c>
      <c r="O231" s="35">
        <v>3799.9968532666062</v>
      </c>
      <c r="P231" s="31">
        <v>4553.8403160000016</v>
      </c>
      <c r="Q231" s="36">
        <v>2076.0515030000001</v>
      </c>
      <c r="R231" s="37">
        <v>0</v>
      </c>
      <c r="S231" s="37">
        <v>737.16050514314031</v>
      </c>
      <c r="T231" s="37">
        <v>1412.8394948568598</v>
      </c>
      <c r="U231" s="38">
        <v>2150.0115938819486</v>
      </c>
      <c r="V231" s="39">
        <v>4226.0630968819487</v>
      </c>
      <c r="W231" s="35">
        <v>8779.9034128819512</v>
      </c>
      <c r="X231" s="35">
        <v>1382.1759471431415</v>
      </c>
      <c r="Y231" s="34">
        <v>7397.7274657388098</v>
      </c>
      <c r="Z231" s="145">
        <v>0</v>
      </c>
      <c r="AA231" s="35">
        <v>1097.4100770990342</v>
      </c>
      <c r="AB231" s="35">
        <v>3181.823268532974</v>
      </c>
      <c r="AC231" s="35">
        <v>10215.34</v>
      </c>
      <c r="AD231" s="35">
        <v>0</v>
      </c>
      <c r="AE231" s="35">
        <v>0</v>
      </c>
      <c r="AF231" s="35">
        <v>14494.573345632009</v>
      </c>
      <c r="AG231" s="137">
        <v>13584</v>
      </c>
      <c r="AH231" s="35">
        <v>14368.1</v>
      </c>
      <c r="AI231" s="35">
        <v>0</v>
      </c>
      <c r="AJ231" s="35">
        <v>784.1</v>
      </c>
      <c r="AK231" s="35">
        <v>784.1</v>
      </c>
      <c r="AL231" s="35">
        <v>13584</v>
      </c>
      <c r="AM231" s="35">
        <v>13584</v>
      </c>
      <c r="AN231" s="35">
        <v>0</v>
      </c>
      <c r="AO231" s="35">
        <v>4553.8403160000016</v>
      </c>
      <c r="AP231" s="35">
        <v>3769.7403160000017</v>
      </c>
      <c r="AQ231" s="35">
        <v>784.10000000000036</v>
      </c>
      <c r="AR231" s="35">
        <v>-43665</v>
      </c>
      <c r="AS231" s="35">
        <v>0</v>
      </c>
    </row>
    <row r="232" spans="2:45" s="1" customFormat="1" ht="12.75" x14ac:dyDescent="0.2">
      <c r="B232" s="32" t="s">
        <v>1211</v>
      </c>
      <c r="C232" s="33" t="s">
        <v>1029</v>
      </c>
      <c r="D232" s="32" t="s">
        <v>1030</v>
      </c>
      <c r="E232" s="32" t="s">
        <v>12</v>
      </c>
      <c r="F232" s="32" t="s">
        <v>17</v>
      </c>
      <c r="G232" s="32" t="s">
        <v>20</v>
      </c>
      <c r="H232" s="32" t="s">
        <v>26</v>
      </c>
      <c r="I232" s="32" t="s">
        <v>10</v>
      </c>
      <c r="J232" s="32" t="s">
        <v>16</v>
      </c>
      <c r="K232" s="32" t="s">
        <v>1031</v>
      </c>
      <c r="L232" s="34">
        <v>440</v>
      </c>
      <c r="M232" s="151">
        <v>39470.385824000005</v>
      </c>
      <c r="N232" s="35">
        <v>-10071</v>
      </c>
      <c r="O232" s="35">
        <v>7912.6</v>
      </c>
      <c r="P232" s="31">
        <v>31805.425824000005</v>
      </c>
      <c r="Q232" s="36">
        <v>1289.015486</v>
      </c>
      <c r="R232" s="37">
        <v>0</v>
      </c>
      <c r="S232" s="37">
        <v>164.56275771434889</v>
      </c>
      <c r="T232" s="37">
        <v>715.43724228565111</v>
      </c>
      <c r="U232" s="38">
        <v>880.00474540284404</v>
      </c>
      <c r="V232" s="39">
        <v>2169.0202314028438</v>
      </c>
      <c r="W232" s="35">
        <v>33974.446055402848</v>
      </c>
      <c r="X232" s="35">
        <v>308.5551707143386</v>
      </c>
      <c r="Y232" s="34">
        <v>33665.89088468851</v>
      </c>
      <c r="Z232" s="145">
        <v>0</v>
      </c>
      <c r="AA232" s="35">
        <v>772.81185719542123</v>
      </c>
      <c r="AB232" s="35">
        <v>5986.2854944637202</v>
      </c>
      <c r="AC232" s="35">
        <v>2696.17</v>
      </c>
      <c r="AD232" s="35">
        <v>134.5</v>
      </c>
      <c r="AE232" s="35">
        <v>209.02</v>
      </c>
      <c r="AF232" s="35">
        <v>9798.7873516591426</v>
      </c>
      <c r="AG232" s="137">
        <v>0</v>
      </c>
      <c r="AH232" s="35">
        <v>6462.0399999999991</v>
      </c>
      <c r="AI232" s="35">
        <v>0</v>
      </c>
      <c r="AJ232" s="35">
        <v>2158.4</v>
      </c>
      <c r="AK232" s="35">
        <v>2158.4</v>
      </c>
      <c r="AL232" s="35">
        <v>0</v>
      </c>
      <c r="AM232" s="35">
        <v>4303.6399999999994</v>
      </c>
      <c r="AN232" s="35">
        <v>4303.6399999999994</v>
      </c>
      <c r="AO232" s="35">
        <v>31805.425824000005</v>
      </c>
      <c r="AP232" s="35">
        <v>25343.385824000005</v>
      </c>
      <c r="AQ232" s="35">
        <v>6462.0400000000009</v>
      </c>
      <c r="AR232" s="35">
        <v>-10071</v>
      </c>
      <c r="AS232" s="35">
        <v>0</v>
      </c>
    </row>
    <row r="233" spans="2:45" s="1" customFormat="1" ht="12.75" x14ac:dyDescent="0.2">
      <c r="B233" s="32" t="s">
        <v>1211</v>
      </c>
      <c r="C233" s="33" t="s">
        <v>1026</v>
      </c>
      <c r="D233" s="32" t="s">
        <v>1027</v>
      </c>
      <c r="E233" s="32" t="s">
        <v>12</v>
      </c>
      <c r="F233" s="32" t="s">
        <v>17</v>
      </c>
      <c r="G233" s="32" t="s">
        <v>20</v>
      </c>
      <c r="H233" s="32" t="s">
        <v>26</v>
      </c>
      <c r="I233" s="32" t="s">
        <v>10</v>
      </c>
      <c r="J233" s="32" t="s">
        <v>14</v>
      </c>
      <c r="K233" s="32" t="s">
        <v>1028</v>
      </c>
      <c r="L233" s="34">
        <v>37244</v>
      </c>
      <c r="M233" s="151">
        <v>1595929.325798</v>
      </c>
      <c r="N233" s="35">
        <v>-1504199</v>
      </c>
      <c r="O233" s="35">
        <v>1026832.3386049413</v>
      </c>
      <c r="P233" s="31">
        <v>634400.2583778</v>
      </c>
      <c r="Q233" s="36">
        <v>95223.561981999999</v>
      </c>
      <c r="R233" s="37">
        <v>0</v>
      </c>
      <c r="S233" s="37">
        <v>43505.357737159567</v>
      </c>
      <c r="T233" s="37">
        <v>275544.76901203278</v>
      </c>
      <c r="U233" s="38">
        <v>319051.84722803201</v>
      </c>
      <c r="V233" s="39">
        <v>414275.40921003203</v>
      </c>
      <c r="W233" s="35">
        <v>1048675.6675878321</v>
      </c>
      <c r="X233" s="35">
        <v>416848.25202230085</v>
      </c>
      <c r="Y233" s="34">
        <v>631827.41556553124</v>
      </c>
      <c r="Z233" s="145">
        <v>0</v>
      </c>
      <c r="AA233" s="35">
        <v>91892.558063396922</v>
      </c>
      <c r="AB233" s="35">
        <v>247722.6952289156</v>
      </c>
      <c r="AC233" s="35">
        <v>322568.28000000003</v>
      </c>
      <c r="AD233" s="35">
        <v>14616.081393076976</v>
      </c>
      <c r="AE233" s="35">
        <v>9549.58</v>
      </c>
      <c r="AF233" s="35">
        <v>686349.1946853894</v>
      </c>
      <c r="AG233" s="137">
        <v>841097</v>
      </c>
      <c r="AH233" s="35">
        <v>990135.93257980002</v>
      </c>
      <c r="AI233" s="35">
        <v>10554</v>
      </c>
      <c r="AJ233" s="35">
        <v>159592.93257980002</v>
      </c>
      <c r="AK233" s="35">
        <v>149038.93257980002</v>
      </c>
      <c r="AL233" s="35">
        <v>830543</v>
      </c>
      <c r="AM233" s="35">
        <v>830543</v>
      </c>
      <c r="AN233" s="35">
        <v>0</v>
      </c>
      <c r="AO233" s="35">
        <v>634400.2583778</v>
      </c>
      <c r="AP233" s="35">
        <v>485361.32579799998</v>
      </c>
      <c r="AQ233" s="35">
        <v>149038.93257980002</v>
      </c>
      <c r="AR233" s="35">
        <v>-1504199</v>
      </c>
      <c r="AS233" s="35">
        <v>0</v>
      </c>
    </row>
    <row r="234" spans="2:45" s="1" customFormat="1" ht="12.75" x14ac:dyDescent="0.2">
      <c r="B234" s="32" t="s">
        <v>1211</v>
      </c>
      <c r="C234" s="33" t="s">
        <v>1132</v>
      </c>
      <c r="D234" s="32" t="s">
        <v>1133</v>
      </c>
      <c r="E234" s="32" t="s">
        <v>12</v>
      </c>
      <c r="F234" s="32" t="s">
        <v>17</v>
      </c>
      <c r="G234" s="32" t="s">
        <v>20</v>
      </c>
      <c r="H234" s="32" t="s">
        <v>26</v>
      </c>
      <c r="I234" s="32" t="s">
        <v>10</v>
      </c>
      <c r="J234" s="32" t="s">
        <v>14</v>
      </c>
      <c r="K234" s="32" t="s">
        <v>1134</v>
      </c>
      <c r="L234" s="34">
        <v>38250</v>
      </c>
      <c r="M234" s="151">
        <v>5260020.7347170003</v>
      </c>
      <c r="N234" s="35">
        <v>-2408106.58</v>
      </c>
      <c r="O234" s="35">
        <v>1510468.0886095744</v>
      </c>
      <c r="P234" s="31">
        <v>2630867.2281887</v>
      </c>
      <c r="Q234" s="36">
        <v>380066.849904</v>
      </c>
      <c r="R234" s="37">
        <v>0</v>
      </c>
      <c r="S234" s="37">
        <v>51144.439994305358</v>
      </c>
      <c r="T234" s="37">
        <v>25355.560005694642</v>
      </c>
      <c r="U234" s="38">
        <v>76500.412526497239</v>
      </c>
      <c r="V234" s="39">
        <v>456567.26243049721</v>
      </c>
      <c r="W234" s="35">
        <v>3087434.4906191975</v>
      </c>
      <c r="X234" s="35">
        <v>95895.824989305809</v>
      </c>
      <c r="Y234" s="34">
        <v>2991538.6656298917</v>
      </c>
      <c r="Z234" s="145">
        <v>54293.829375078101</v>
      </c>
      <c r="AA234" s="35">
        <v>101291.62181403206</v>
      </c>
      <c r="AB234" s="35">
        <v>493945.68678973254</v>
      </c>
      <c r="AC234" s="35">
        <v>160333.01999999999</v>
      </c>
      <c r="AD234" s="35">
        <v>35399.539881912053</v>
      </c>
      <c r="AE234" s="35">
        <v>4389.28</v>
      </c>
      <c r="AF234" s="35">
        <v>849652.97786075482</v>
      </c>
      <c r="AG234" s="137">
        <v>1340681</v>
      </c>
      <c r="AH234" s="35">
        <v>1866683.0734717001</v>
      </c>
      <c r="AI234" s="35">
        <v>0</v>
      </c>
      <c r="AJ234" s="35">
        <v>526002.07347170007</v>
      </c>
      <c r="AK234" s="35">
        <v>526002.07347170007</v>
      </c>
      <c r="AL234" s="35">
        <v>1340681</v>
      </c>
      <c r="AM234" s="35">
        <v>1340681</v>
      </c>
      <c r="AN234" s="35">
        <v>0</v>
      </c>
      <c r="AO234" s="35">
        <v>2630867.2281887</v>
      </c>
      <c r="AP234" s="35">
        <v>2104865.1547170002</v>
      </c>
      <c r="AQ234" s="35">
        <v>526002.07347169984</v>
      </c>
      <c r="AR234" s="35">
        <v>-2408106.58</v>
      </c>
      <c r="AS234" s="35">
        <v>0</v>
      </c>
    </row>
    <row r="235" spans="2:45" s="1" customFormat="1" ht="12.75" x14ac:dyDescent="0.2">
      <c r="B235" s="32" t="s">
        <v>1211</v>
      </c>
      <c r="C235" s="33" t="s">
        <v>718</v>
      </c>
      <c r="D235" s="32" t="s">
        <v>719</v>
      </c>
      <c r="E235" s="32" t="s">
        <v>12</v>
      </c>
      <c r="F235" s="32" t="s">
        <v>17</v>
      </c>
      <c r="G235" s="32" t="s">
        <v>20</v>
      </c>
      <c r="H235" s="32" t="s">
        <v>26</v>
      </c>
      <c r="I235" s="32" t="s">
        <v>10</v>
      </c>
      <c r="J235" s="32" t="s">
        <v>11</v>
      </c>
      <c r="K235" s="32" t="s">
        <v>720</v>
      </c>
      <c r="L235" s="34">
        <v>1258</v>
      </c>
      <c r="M235" s="151">
        <v>71059.875444000005</v>
      </c>
      <c r="N235" s="35">
        <v>6605</v>
      </c>
      <c r="O235" s="35">
        <v>0</v>
      </c>
      <c r="P235" s="31">
        <v>-46494.104555999991</v>
      </c>
      <c r="Q235" s="36">
        <v>4964.0172869999997</v>
      </c>
      <c r="R235" s="37">
        <v>46494.104555999991</v>
      </c>
      <c r="S235" s="37">
        <v>1565.418253714887</v>
      </c>
      <c r="T235" s="37">
        <v>-2461.2787954112646</v>
      </c>
      <c r="U235" s="38">
        <v>45598.489902981826</v>
      </c>
      <c r="V235" s="39">
        <v>50562.507189981829</v>
      </c>
      <c r="W235" s="35">
        <v>50562.507189981829</v>
      </c>
      <c r="X235" s="35">
        <v>2935.1592257148804</v>
      </c>
      <c r="Y235" s="34">
        <v>47627.347964266948</v>
      </c>
      <c r="Z235" s="145">
        <v>0</v>
      </c>
      <c r="AA235" s="35">
        <v>2397.3375861898903</v>
      </c>
      <c r="AB235" s="35">
        <v>8719.7358038780822</v>
      </c>
      <c r="AC235" s="35">
        <v>13905.19</v>
      </c>
      <c r="AD235" s="35">
        <v>101</v>
      </c>
      <c r="AE235" s="35">
        <v>0</v>
      </c>
      <c r="AF235" s="35">
        <v>25123.263390067972</v>
      </c>
      <c r="AG235" s="137">
        <v>4000</v>
      </c>
      <c r="AH235" s="35">
        <v>14077.019999999999</v>
      </c>
      <c r="AI235" s="35">
        <v>0</v>
      </c>
      <c r="AJ235" s="35">
        <v>0</v>
      </c>
      <c r="AK235" s="35">
        <v>0</v>
      </c>
      <c r="AL235" s="35">
        <v>4000</v>
      </c>
      <c r="AM235" s="35">
        <v>14077.019999999999</v>
      </c>
      <c r="AN235" s="35">
        <v>10077.019999999999</v>
      </c>
      <c r="AO235" s="35">
        <v>-46494.104555999991</v>
      </c>
      <c r="AP235" s="35">
        <v>-56571.124555999988</v>
      </c>
      <c r="AQ235" s="35">
        <v>10077.019999999997</v>
      </c>
      <c r="AR235" s="35">
        <v>6605</v>
      </c>
      <c r="AS235" s="35">
        <v>0</v>
      </c>
    </row>
    <row r="236" spans="2:45" s="1" customFormat="1" ht="12.75" x14ac:dyDescent="0.2">
      <c r="B236" s="32" t="s">
        <v>1211</v>
      </c>
      <c r="C236" s="33" t="s">
        <v>679</v>
      </c>
      <c r="D236" s="32" t="s">
        <v>680</v>
      </c>
      <c r="E236" s="32" t="s">
        <v>12</v>
      </c>
      <c r="F236" s="32" t="s">
        <v>17</v>
      </c>
      <c r="G236" s="32" t="s">
        <v>20</v>
      </c>
      <c r="H236" s="32" t="s">
        <v>26</v>
      </c>
      <c r="I236" s="32" t="s">
        <v>10</v>
      </c>
      <c r="J236" s="32" t="s">
        <v>16</v>
      </c>
      <c r="K236" s="32" t="s">
        <v>681</v>
      </c>
      <c r="L236" s="34">
        <v>575</v>
      </c>
      <c r="M236" s="151">
        <v>61669.415475999995</v>
      </c>
      <c r="N236" s="35">
        <v>-26702</v>
      </c>
      <c r="O236" s="35">
        <v>22343.059318985346</v>
      </c>
      <c r="P236" s="31">
        <v>-7538.4095240000024</v>
      </c>
      <c r="Q236" s="36">
        <v>3558.5597520000001</v>
      </c>
      <c r="R236" s="37">
        <v>7538.4095240000024</v>
      </c>
      <c r="S236" s="37">
        <v>483.58052800018578</v>
      </c>
      <c r="T236" s="37">
        <v>15691.098796165399</v>
      </c>
      <c r="U236" s="38">
        <v>23713.216721073837</v>
      </c>
      <c r="V236" s="39">
        <v>27271.776473073838</v>
      </c>
      <c r="W236" s="35">
        <v>27271.776473073838</v>
      </c>
      <c r="X236" s="35">
        <v>20114.346018985529</v>
      </c>
      <c r="Y236" s="34">
        <v>7157.4304540883095</v>
      </c>
      <c r="Z236" s="145">
        <v>0</v>
      </c>
      <c r="AA236" s="35">
        <v>2114.1692949354019</v>
      </c>
      <c r="AB236" s="35">
        <v>4289.13405849024</v>
      </c>
      <c r="AC236" s="35">
        <v>6956.5499999999993</v>
      </c>
      <c r="AD236" s="35">
        <v>139</v>
      </c>
      <c r="AE236" s="35">
        <v>0</v>
      </c>
      <c r="AF236" s="35">
        <v>13498.853353425642</v>
      </c>
      <c r="AG236" s="137">
        <v>2942</v>
      </c>
      <c r="AH236" s="35">
        <v>9102.1749999999993</v>
      </c>
      <c r="AI236" s="35">
        <v>0</v>
      </c>
      <c r="AJ236" s="35">
        <v>3478.1000000000004</v>
      </c>
      <c r="AK236" s="35">
        <v>3478.1000000000004</v>
      </c>
      <c r="AL236" s="35">
        <v>2942</v>
      </c>
      <c r="AM236" s="35">
        <v>5624.0749999999989</v>
      </c>
      <c r="AN236" s="35">
        <v>2682.0749999999989</v>
      </c>
      <c r="AO236" s="35">
        <v>-7538.4095240000024</v>
      </c>
      <c r="AP236" s="35">
        <v>-13698.584524000002</v>
      </c>
      <c r="AQ236" s="35">
        <v>6160.1749999999993</v>
      </c>
      <c r="AR236" s="35">
        <v>-26702</v>
      </c>
      <c r="AS236" s="35">
        <v>0</v>
      </c>
    </row>
    <row r="237" spans="2:45" s="1" customFormat="1" ht="12.75" x14ac:dyDescent="0.2">
      <c r="B237" s="32" t="s">
        <v>1211</v>
      </c>
      <c r="C237" s="33" t="s">
        <v>997</v>
      </c>
      <c r="D237" s="32" t="s">
        <v>998</v>
      </c>
      <c r="E237" s="32" t="s">
        <v>12</v>
      </c>
      <c r="F237" s="32" t="s">
        <v>17</v>
      </c>
      <c r="G237" s="32" t="s">
        <v>20</v>
      </c>
      <c r="H237" s="32" t="s">
        <v>26</v>
      </c>
      <c r="I237" s="32" t="s">
        <v>10</v>
      </c>
      <c r="J237" s="32" t="s">
        <v>14</v>
      </c>
      <c r="K237" s="32" t="s">
        <v>999</v>
      </c>
      <c r="L237" s="34">
        <v>51690</v>
      </c>
      <c r="M237" s="151">
        <v>2655280.250246</v>
      </c>
      <c r="N237" s="35">
        <v>-2247968</v>
      </c>
      <c r="O237" s="35">
        <v>1811167.6900460403</v>
      </c>
      <c r="P237" s="31">
        <v>937664.17527060001</v>
      </c>
      <c r="Q237" s="36">
        <v>186974.53659</v>
      </c>
      <c r="R237" s="37">
        <v>0</v>
      </c>
      <c r="S237" s="37">
        <v>50520.161410305111</v>
      </c>
      <c r="T237" s="37">
        <v>599757.78033971286</v>
      </c>
      <c r="U237" s="38">
        <v>650281.44837592042</v>
      </c>
      <c r="V237" s="39">
        <v>837255.98496592045</v>
      </c>
      <c r="W237" s="35">
        <v>1774920.1602365205</v>
      </c>
      <c r="X237" s="35">
        <v>825459.42206374533</v>
      </c>
      <c r="Y237" s="34">
        <v>949460.73817277513</v>
      </c>
      <c r="Z237" s="145">
        <v>87842.163614459292</v>
      </c>
      <c r="AA237" s="35">
        <v>293210.73333254596</v>
      </c>
      <c r="AB237" s="35">
        <v>559599.01611958502</v>
      </c>
      <c r="AC237" s="35">
        <v>216669.64</v>
      </c>
      <c r="AD237" s="35">
        <v>35359.588211138645</v>
      </c>
      <c r="AE237" s="35">
        <v>17142.21</v>
      </c>
      <c r="AF237" s="35">
        <v>1209823.351277729</v>
      </c>
      <c r="AG237" s="137">
        <v>0</v>
      </c>
      <c r="AH237" s="35">
        <v>777775.9250246</v>
      </c>
      <c r="AI237" s="35">
        <v>0</v>
      </c>
      <c r="AJ237" s="35">
        <v>265528.02502460004</v>
      </c>
      <c r="AK237" s="35">
        <v>265528.02502460004</v>
      </c>
      <c r="AL237" s="35">
        <v>0</v>
      </c>
      <c r="AM237" s="35">
        <v>512247.89999999991</v>
      </c>
      <c r="AN237" s="35">
        <v>512247.89999999991</v>
      </c>
      <c r="AO237" s="35">
        <v>937664.17527060001</v>
      </c>
      <c r="AP237" s="35">
        <v>159888.25024600001</v>
      </c>
      <c r="AQ237" s="35">
        <v>777775.9250246</v>
      </c>
      <c r="AR237" s="35">
        <v>-2247968</v>
      </c>
      <c r="AS237" s="35">
        <v>0</v>
      </c>
    </row>
    <row r="238" spans="2:45" s="1" customFormat="1" ht="12.75" x14ac:dyDescent="0.2">
      <c r="B238" s="32" t="s">
        <v>1211</v>
      </c>
      <c r="C238" s="33" t="s">
        <v>478</v>
      </c>
      <c r="D238" s="32" t="s">
        <v>479</v>
      </c>
      <c r="E238" s="32" t="s">
        <v>12</v>
      </c>
      <c r="F238" s="32" t="s">
        <v>17</v>
      </c>
      <c r="G238" s="32" t="s">
        <v>20</v>
      </c>
      <c r="H238" s="32" t="s">
        <v>26</v>
      </c>
      <c r="I238" s="32" t="s">
        <v>10</v>
      </c>
      <c r="J238" s="32" t="s">
        <v>11</v>
      </c>
      <c r="K238" s="32" t="s">
        <v>480</v>
      </c>
      <c r="L238" s="34">
        <v>1968</v>
      </c>
      <c r="M238" s="151">
        <v>48183.394338999991</v>
      </c>
      <c r="N238" s="35">
        <v>46534</v>
      </c>
      <c r="O238" s="35">
        <v>0</v>
      </c>
      <c r="P238" s="31">
        <v>116739.31433899998</v>
      </c>
      <c r="Q238" s="36">
        <v>5350.8549800000001</v>
      </c>
      <c r="R238" s="37">
        <v>0</v>
      </c>
      <c r="S238" s="37">
        <v>897.77137485748756</v>
      </c>
      <c r="T238" s="37">
        <v>3038.2286251425126</v>
      </c>
      <c r="U238" s="38">
        <v>3936.021224892721</v>
      </c>
      <c r="V238" s="39">
        <v>9286.8762048927201</v>
      </c>
      <c r="W238" s="35">
        <v>126026.19054389269</v>
      </c>
      <c r="X238" s="35">
        <v>1683.3213278574694</v>
      </c>
      <c r="Y238" s="34">
        <v>124342.86921603522</v>
      </c>
      <c r="Z238" s="145">
        <v>0</v>
      </c>
      <c r="AA238" s="35">
        <v>3255.5798916103877</v>
      </c>
      <c r="AB238" s="35">
        <v>9033.6723522365974</v>
      </c>
      <c r="AC238" s="35">
        <v>27803.190000000002</v>
      </c>
      <c r="AD238" s="35">
        <v>465</v>
      </c>
      <c r="AE238" s="35">
        <v>0</v>
      </c>
      <c r="AF238" s="35">
        <v>40557.442243846992</v>
      </c>
      <c r="AG238" s="137">
        <v>0</v>
      </c>
      <c r="AH238" s="35">
        <v>22021.919999999998</v>
      </c>
      <c r="AI238" s="35">
        <v>0</v>
      </c>
      <c r="AJ238" s="35">
        <v>0</v>
      </c>
      <c r="AK238" s="35">
        <v>0</v>
      </c>
      <c r="AL238" s="35">
        <v>0</v>
      </c>
      <c r="AM238" s="35">
        <v>22021.919999999998</v>
      </c>
      <c r="AN238" s="35">
        <v>22021.919999999998</v>
      </c>
      <c r="AO238" s="35">
        <v>116739.31433899998</v>
      </c>
      <c r="AP238" s="35">
        <v>94717.394338999977</v>
      </c>
      <c r="AQ238" s="35">
        <v>22021.919999999984</v>
      </c>
      <c r="AR238" s="35">
        <v>46534</v>
      </c>
      <c r="AS238" s="35">
        <v>0</v>
      </c>
    </row>
    <row r="239" spans="2:45" s="1" customFormat="1" ht="12.75" x14ac:dyDescent="0.2">
      <c r="B239" s="32" t="s">
        <v>1211</v>
      </c>
      <c r="C239" s="33" t="s">
        <v>763</v>
      </c>
      <c r="D239" s="32" t="s">
        <v>764</v>
      </c>
      <c r="E239" s="32" t="s">
        <v>12</v>
      </c>
      <c r="F239" s="32" t="s">
        <v>17</v>
      </c>
      <c r="G239" s="32" t="s">
        <v>20</v>
      </c>
      <c r="H239" s="32" t="s">
        <v>26</v>
      </c>
      <c r="I239" s="32" t="s">
        <v>10</v>
      </c>
      <c r="J239" s="32" t="s">
        <v>14</v>
      </c>
      <c r="K239" s="32" t="s">
        <v>765</v>
      </c>
      <c r="L239" s="34">
        <v>20924</v>
      </c>
      <c r="M239" s="151">
        <v>932494.81449399982</v>
      </c>
      <c r="N239" s="35">
        <v>-4806324</v>
      </c>
      <c r="O239" s="35">
        <v>777778.21505617583</v>
      </c>
      <c r="P239" s="31">
        <v>-152993.68887650035</v>
      </c>
      <c r="Q239" s="36">
        <v>114775.49739800001</v>
      </c>
      <c r="R239" s="37">
        <v>152993.68887650035</v>
      </c>
      <c r="S239" s="37">
        <v>21817.929288008381</v>
      </c>
      <c r="T239" s="37">
        <v>563685.08103844826</v>
      </c>
      <c r="U239" s="38">
        <v>738500.68154879415</v>
      </c>
      <c r="V239" s="39">
        <v>853276.17894679413</v>
      </c>
      <c r="W239" s="35">
        <v>853276.17894679413</v>
      </c>
      <c r="X239" s="35">
        <v>723002.02320018422</v>
      </c>
      <c r="Y239" s="34">
        <v>130274.1557466099</v>
      </c>
      <c r="Z239" s="145">
        <v>0</v>
      </c>
      <c r="AA239" s="35">
        <v>81322.571546036343</v>
      </c>
      <c r="AB239" s="35">
        <v>200081.61241143057</v>
      </c>
      <c r="AC239" s="35">
        <v>124376.16</v>
      </c>
      <c r="AD239" s="35">
        <v>2651.1978254999999</v>
      </c>
      <c r="AE239" s="35">
        <v>720</v>
      </c>
      <c r="AF239" s="35">
        <v>409151.54178296687</v>
      </c>
      <c r="AG239" s="137">
        <v>426750</v>
      </c>
      <c r="AH239" s="35">
        <v>508804.5</v>
      </c>
      <c r="AI239" s="35">
        <v>0</v>
      </c>
      <c r="AJ239" s="35">
        <v>82054.5</v>
      </c>
      <c r="AK239" s="35">
        <v>82054.5</v>
      </c>
      <c r="AL239" s="35">
        <v>426750</v>
      </c>
      <c r="AM239" s="35">
        <v>426750</v>
      </c>
      <c r="AN239" s="35">
        <v>0</v>
      </c>
      <c r="AO239" s="35">
        <v>-3404288.6855060002</v>
      </c>
      <c r="AP239" s="35">
        <v>-6737638.1821355</v>
      </c>
      <c r="AQ239" s="35">
        <v>3333349.4966294998</v>
      </c>
      <c r="AR239" s="35">
        <v>-4806324</v>
      </c>
      <c r="AS239" s="35">
        <v>0</v>
      </c>
    </row>
    <row r="240" spans="2:45" s="1" customFormat="1" ht="12.75" x14ac:dyDescent="0.2">
      <c r="B240" s="32" t="s">
        <v>1211</v>
      </c>
      <c r="C240" s="33" t="s">
        <v>177</v>
      </c>
      <c r="D240" s="32" t="s">
        <v>178</v>
      </c>
      <c r="E240" s="32" t="s">
        <v>12</v>
      </c>
      <c r="F240" s="32" t="s">
        <v>17</v>
      </c>
      <c r="G240" s="32" t="s">
        <v>20</v>
      </c>
      <c r="H240" s="32" t="s">
        <v>26</v>
      </c>
      <c r="I240" s="32" t="s">
        <v>10</v>
      </c>
      <c r="J240" s="32" t="s">
        <v>11</v>
      </c>
      <c r="K240" s="32" t="s">
        <v>179</v>
      </c>
      <c r="L240" s="34">
        <v>4206</v>
      </c>
      <c r="M240" s="151">
        <v>242604.47490599999</v>
      </c>
      <c r="N240" s="35">
        <v>-346930</v>
      </c>
      <c r="O240" s="35">
        <v>140867.11334117581</v>
      </c>
      <c r="P240" s="31">
        <v>120265.47490599999</v>
      </c>
      <c r="Q240" s="36">
        <v>21403.536533999999</v>
      </c>
      <c r="R240" s="37">
        <v>0</v>
      </c>
      <c r="S240" s="37">
        <v>5180.6578194305612</v>
      </c>
      <c r="T240" s="37">
        <v>3231.3421805694388</v>
      </c>
      <c r="U240" s="38">
        <v>8412.0453617371877</v>
      </c>
      <c r="V240" s="39">
        <v>29815.581895737188</v>
      </c>
      <c r="W240" s="35">
        <v>150081.05680173717</v>
      </c>
      <c r="X240" s="35">
        <v>13444.910904606368</v>
      </c>
      <c r="Y240" s="34">
        <v>136636.1458971308</v>
      </c>
      <c r="Z240" s="145">
        <v>0</v>
      </c>
      <c r="AA240" s="35">
        <v>8599.94090725348</v>
      </c>
      <c r="AB240" s="35">
        <v>34556.990217862578</v>
      </c>
      <c r="AC240" s="35">
        <v>39123.07</v>
      </c>
      <c r="AD240" s="35">
        <v>2446.5</v>
      </c>
      <c r="AE240" s="35">
        <v>0</v>
      </c>
      <c r="AF240" s="35">
        <v>84726.501125116047</v>
      </c>
      <c r="AG240" s="137">
        <v>317606</v>
      </c>
      <c r="AH240" s="35">
        <v>317606</v>
      </c>
      <c r="AI240" s="35">
        <v>185563</v>
      </c>
      <c r="AJ240" s="35">
        <v>185563</v>
      </c>
      <c r="AK240" s="35">
        <v>0</v>
      </c>
      <c r="AL240" s="35">
        <v>132043</v>
      </c>
      <c r="AM240" s="35">
        <v>132043</v>
      </c>
      <c r="AN240" s="35">
        <v>0</v>
      </c>
      <c r="AO240" s="35">
        <v>120265.47490599999</v>
      </c>
      <c r="AP240" s="35">
        <v>120265.47490599999</v>
      </c>
      <c r="AQ240" s="35">
        <v>0</v>
      </c>
      <c r="AR240" s="35">
        <v>-346930</v>
      </c>
      <c r="AS240" s="35">
        <v>0</v>
      </c>
    </row>
    <row r="241" spans="2:45" s="1" customFormat="1" ht="12.75" x14ac:dyDescent="0.2">
      <c r="B241" s="32" t="s">
        <v>1211</v>
      </c>
      <c r="C241" s="33" t="s">
        <v>117</v>
      </c>
      <c r="D241" s="32" t="s">
        <v>118</v>
      </c>
      <c r="E241" s="32" t="s">
        <v>12</v>
      </c>
      <c r="F241" s="32" t="s">
        <v>17</v>
      </c>
      <c r="G241" s="32" t="s">
        <v>20</v>
      </c>
      <c r="H241" s="32" t="s">
        <v>26</v>
      </c>
      <c r="I241" s="32" t="s">
        <v>10</v>
      </c>
      <c r="J241" s="32" t="s">
        <v>15</v>
      </c>
      <c r="K241" s="32" t="s">
        <v>119</v>
      </c>
      <c r="L241" s="34">
        <v>15424</v>
      </c>
      <c r="M241" s="151">
        <v>1085666.9528870001</v>
      </c>
      <c r="N241" s="35">
        <v>-1286831</v>
      </c>
      <c r="O241" s="35">
        <v>331257.66686035896</v>
      </c>
      <c r="P241" s="31">
        <v>98349.648175700102</v>
      </c>
      <c r="Q241" s="36">
        <v>68276.443822000001</v>
      </c>
      <c r="R241" s="37">
        <v>0</v>
      </c>
      <c r="S241" s="37">
        <v>15042.350281148634</v>
      </c>
      <c r="T241" s="37">
        <v>146291.34399840157</v>
      </c>
      <c r="U241" s="38">
        <v>161334.56427201803</v>
      </c>
      <c r="V241" s="39">
        <v>229611.00809401803</v>
      </c>
      <c r="W241" s="35">
        <v>327960.65626971814</v>
      </c>
      <c r="X241" s="35">
        <v>205998.03813580741</v>
      </c>
      <c r="Y241" s="34">
        <v>121962.61813391073</v>
      </c>
      <c r="Z241" s="145">
        <v>70735.225508398988</v>
      </c>
      <c r="AA241" s="35">
        <v>40031.939002088329</v>
      </c>
      <c r="AB241" s="35">
        <v>163641.54315966251</v>
      </c>
      <c r="AC241" s="35">
        <v>122270.97</v>
      </c>
      <c r="AD241" s="35">
        <v>3407.75</v>
      </c>
      <c r="AE241" s="35">
        <v>1637.13</v>
      </c>
      <c r="AF241" s="35">
        <v>401724.55767014984</v>
      </c>
      <c r="AG241" s="137">
        <v>449032</v>
      </c>
      <c r="AH241" s="35">
        <v>557598.69528870005</v>
      </c>
      <c r="AI241" s="35">
        <v>0</v>
      </c>
      <c r="AJ241" s="35">
        <v>108566.69528870001</v>
      </c>
      <c r="AK241" s="35">
        <v>108566.69528870001</v>
      </c>
      <c r="AL241" s="35">
        <v>449032</v>
      </c>
      <c r="AM241" s="35">
        <v>449032</v>
      </c>
      <c r="AN241" s="35">
        <v>0</v>
      </c>
      <c r="AO241" s="35">
        <v>98349.648175700102</v>
      </c>
      <c r="AP241" s="35">
        <v>-10217.047112999906</v>
      </c>
      <c r="AQ241" s="35">
        <v>108566.69528869999</v>
      </c>
      <c r="AR241" s="35">
        <v>-1286831</v>
      </c>
      <c r="AS241" s="35">
        <v>0</v>
      </c>
    </row>
    <row r="242" spans="2:45" s="1" customFormat="1" ht="12.75" x14ac:dyDescent="0.2">
      <c r="B242" s="32" t="s">
        <v>1211</v>
      </c>
      <c r="C242" s="33" t="s">
        <v>751</v>
      </c>
      <c r="D242" s="32" t="s">
        <v>752</v>
      </c>
      <c r="E242" s="32" t="s">
        <v>12</v>
      </c>
      <c r="F242" s="32" t="s">
        <v>17</v>
      </c>
      <c r="G242" s="32" t="s">
        <v>20</v>
      </c>
      <c r="H242" s="32" t="s">
        <v>26</v>
      </c>
      <c r="I242" s="32" t="s">
        <v>10</v>
      </c>
      <c r="J242" s="32" t="s">
        <v>16</v>
      </c>
      <c r="K242" s="32" t="s">
        <v>753</v>
      </c>
      <c r="L242" s="34">
        <v>424</v>
      </c>
      <c r="M242" s="151">
        <v>25388.870303</v>
      </c>
      <c r="N242" s="35">
        <v>-12061</v>
      </c>
      <c r="O242" s="35">
        <v>5193.1828283596597</v>
      </c>
      <c r="P242" s="31">
        <v>7229.9013333000003</v>
      </c>
      <c r="Q242" s="36">
        <v>989.691327</v>
      </c>
      <c r="R242" s="37">
        <v>0</v>
      </c>
      <c r="S242" s="37">
        <v>157.47298971434623</v>
      </c>
      <c r="T242" s="37">
        <v>690.52701028565377</v>
      </c>
      <c r="U242" s="38">
        <v>848.00457284274057</v>
      </c>
      <c r="V242" s="39">
        <v>1837.6958998427406</v>
      </c>
      <c r="W242" s="35">
        <v>9067.5972331427402</v>
      </c>
      <c r="X242" s="35">
        <v>295.26185571434507</v>
      </c>
      <c r="Y242" s="34">
        <v>8772.3353774283951</v>
      </c>
      <c r="Z242" s="145">
        <v>0</v>
      </c>
      <c r="AA242" s="35">
        <v>612.01950963331637</v>
      </c>
      <c r="AB242" s="35">
        <v>2143.6573330668784</v>
      </c>
      <c r="AC242" s="35">
        <v>4652.78</v>
      </c>
      <c r="AD242" s="35">
        <v>69.094288725000013</v>
      </c>
      <c r="AE242" s="35">
        <v>72.430000000000007</v>
      </c>
      <c r="AF242" s="35">
        <v>7549.9811314251947</v>
      </c>
      <c r="AG242" s="137">
        <v>2685</v>
      </c>
      <c r="AH242" s="35">
        <v>6686.0310302999997</v>
      </c>
      <c r="AI242" s="35">
        <v>0</v>
      </c>
      <c r="AJ242" s="35">
        <v>2538.8870303000003</v>
      </c>
      <c r="AK242" s="35">
        <v>2538.8870303000003</v>
      </c>
      <c r="AL242" s="35">
        <v>2685</v>
      </c>
      <c r="AM242" s="35">
        <v>4147.1439999999993</v>
      </c>
      <c r="AN242" s="35">
        <v>1462.1439999999993</v>
      </c>
      <c r="AO242" s="35">
        <v>7229.9013333000003</v>
      </c>
      <c r="AP242" s="35">
        <v>3228.8703030000006</v>
      </c>
      <c r="AQ242" s="35">
        <v>4001.0310303000006</v>
      </c>
      <c r="AR242" s="35">
        <v>-12061</v>
      </c>
      <c r="AS242" s="35">
        <v>0</v>
      </c>
    </row>
    <row r="243" spans="2:45" s="1" customFormat="1" ht="12.75" x14ac:dyDescent="0.2">
      <c r="B243" s="32" t="s">
        <v>1211</v>
      </c>
      <c r="C243" s="33" t="s">
        <v>373</v>
      </c>
      <c r="D243" s="32" t="s">
        <v>374</v>
      </c>
      <c r="E243" s="32" t="s">
        <v>12</v>
      </c>
      <c r="F243" s="32" t="s">
        <v>17</v>
      </c>
      <c r="G243" s="32" t="s">
        <v>20</v>
      </c>
      <c r="H243" s="32" t="s">
        <v>26</v>
      </c>
      <c r="I243" s="32" t="s">
        <v>10</v>
      </c>
      <c r="J243" s="32" t="s">
        <v>60</v>
      </c>
      <c r="K243" s="32" t="s">
        <v>375</v>
      </c>
      <c r="L243" s="34">
        <v>76097</v>
      </c>
      <c r="M243" s="151">
        <v>5521441.7194570005</v>
      </c>
      <c r="N243" s="35">
        <v>-12385163.58</v>
      </c>
      <c r="O243" s="35">
        <v>10729452.476647165</v>
      </c>
      <c r="P243" s="31">
        <v>-2960889.6885972992</v>
      </c>
      <c r="Q243" s="36">
        <v>541726.44967</v>
      </c>
      <c r="R243" s="37">
        <v>2960889.6885972992</v>
      </c>
      <c r="S243" s="37">
        <v>132428.16912462228</v>
      </c>
      <c r="T243" s="37">
        <v>8496049.2723769099</v>
      </c>
      <c r="U243" s="38">
        <v>11589429.625798535</v>
      </c>
      <c r="V243" s="39">
        <v>12131156.075468535</v>
      </c>
      <c r="W243" s="35">
        <v>12131156.075468535</v>
      </c>
      <c r="X243" s="35">
        <v>10551903.492069786</v>
      </c>
      <c r="Y243" s="34">
        <v>1579252.5833987482</v>
      </c>
      <c r="Z243" s="145">
        <v>114360.22703254235</v>
      </c>
      <c r="AA243" s="35">
        <v>318437.49013706483</v>
      </c>
      <c r="AB243" s="35">
        <v>689709.58717626985</v>
      </c>
      <c r="AC243" s="35">
        <v>443248.47000000003</v>
      </c>
      <c r="AD243" s="35">
        <v>71519.703791002903</v>
      </c>
      <c r="AE243" s="35">
        <v>148712.54</v>
      </c>
      <c r="AF243" s="35">
        <v>1785988.0181368799</v>
      </c>
      <c r="AG243" s="137">
        <v>3747213</v>
      </c>
      <c r="AH243" s="35">
        <v>4299357.1719457004</v>
      </c>
      <c r="AI243" s="35">
        <v>0</v>
      </c>
      <c r="AJ243" s="35">
        <v>552144.17194570007</v>
      </c>
      <c r="AK243" s="35">
        <v>552144.17194570007</v>
      </c>
      <c r="AL243" s="35">
        <v>3747213</v>
      </c>
      <c r="AM243" s="35">
        <v>3747213</v>
      </c>
      <c r="AN243" s="35">
        <v>0</v>
      </c>
      <c r="AO243" s="35">
        <v>-2960889.6885972992</v>
      </c>
      <c r="AP243" s="35">
        <v>-3513033.8605429991</v>
      </c>
      <c r="AQ243" s="35">
        <v>552144.17194569996</v>
      </c>
      <c r="AR243" s="35">
        <v>-12708343.08</v>
      </c>
      <c r="AS243" s="35">
        <v>323179.5</v>
      </c>
    </row>
    <row r="244" spans="2:45" s="1" customFormat="1" ht="12.75" x14ac:dyDescent="0.2">
      <c r="B244" s="32" t="s">
        <v>1211</v>
      </c>
      <c r="C244" s="33" t="s">
        <v>559</v>
      </c>
      <c r="D244" s="32" t="s">
        <v>560</v>
      </c>
      <c r="E244" s="32" t="s">
        <v>12</v>
      </c>
      <c r="F244" s="32" t="s">
        <v>17</v>
      </c>
      <c r="G244" s="32" t="s">
        <v>20</v>
      </c>
      <c r="H244" s="32" t="s">
        <v>26</v>
      </c>
      <c r="I244" s="32" t="s">
        <v>10</v>
      </c>
      <c r="J244" s="32" t="s">
        <v>14</v>
      </c>
      <c r="K244" s="32" t="s">
        <v>561</v>
      </c>
      <c r="L244" s="34">
        <v>31441</v>
      </c>
      <c r="M244" s="151">
        <v>548677.5294329999</v>
      </c>
      <c r="N244" s="35">
        <v>-302792.62</v>
      </c>
      <c r="O244" s="35">
        <v>139929.85379527876</v>
      </c>
      <c r="P244" s="31">
        <v>461355.21943299985</v>
      </c>
      <c r="Q244" s="36">
        <v>45519.682982999999</v>
      </c>
      <c r="R244" s="37">
        <v>0</v>
      </c>
      <c r="S244" s="37">
        <v>32421.612606869592</v>
      </c>
      <c r="T244" s="37">
        <v>30460.387393130408</v>
      </c>
      <c r="U244" s="38">
        <v>62882.339091388225</v>
      </c>
      <c r="V244" s="39">
        <v>108402.02207438822</v>
      </c>
      <c r="W244" s="35">
        <v>569757.24150738807</v>
      </c>
      <c r="X244" s="35">
        <v>60790.523637869512</v>
      </c>
      <c r="Y244" s="34">
        <v>508966.71786951856</v>
      </c>
      <c r="Z244" s="145">
        <v>0</v>
      </c>
      <c r="AA244" s="35">
        <v>29972.716772676598</v>
      </c>
      <c r="AB244" s="35">
        <v>218614.88840300418</v>
      </c>
      <c r="AC244" s="35">
        <v>378597.5</v>
      </c>
      <c r="AD244" s="35">
        <v>4404.51</v>
      </c>
      <c r="AE244" s="35">
        <v>1105.17</v>
      </c>
      <c r="AF244" s="35">
        <v>632694.78517568076</v>
      </c>
      <c r="AG244" s="137">
        <v>394233</v>
      </c>
      <c r="AH244" s="35">
        <v>445398.30999999994</v>
      </c>
      <c r="AI244" s="35">
        <v>133818</v>
      </c>
      <c r="AJ244" s="35">
        <v>133818</v>
      </c>
      <c r="AK244" s="35">
        <v>0</v>
      </c>
      <c r="AL244" s="35">
        <v>260415</v>
      </c>
      <c r="AM244" s="35">
        <v>311580.30999999994</v>
      </c>
      <c r="AN244" s="35">
        <v>51165.309999999939</v>
      </c>
      <c r="AO244" s="35">
        <v>461355.21943299985</v>
      </c>
      <c r="AP244" s="35">
        <v>410189.90943299991</v>
      </c>
      <c r="AQ244" s="35">
        <v>51165.309999999939</v>
      </c>
      <c r="AR244" s="35">
        <v>-302792.62</v>
      </c>
      <c r="AS244" s="35">
        <v>0</v>
      </c>
    </row>
    <row r="245" spans="2:45" s="1" customFormat="1" ht="12.75" x14ac:dyDescent="0.2">
      <c r="B245" s="32" t="s">
        <v>1211</v>
      </c>
      <c r="C245" s="33" t="s">
        <v>832</v>
      </c>
      <c r="D245" s="32" t="s">
        <v>833</v>
      </c>
      <c r="E245" s="32" t="s">
        <v>12</v>
      </c>
      <c r="F245" s="32" t="s">
        <v>17</v>
      </c>
      <c r="G245" s="32" t="s">
        <v>20</v>
      </c>
      <c r="H245" s="32" t="s">
        <v>26</v>
      </c>
      <c r="I245" s="32" t="s">
        <v>10</v>
      </c>
      <c r="J245" s="32" t="s">
        <v>15</v>
      </c>
      <c r="K245" s="32" t="s">
        <v>834</v>
      </c>
      <c r="L245" s="34">
        <v>13048</v>
      </c>
      <c r="M245" s="151">
        <v>504391.53508100001</v>
      </c>
      <c r="N245" s="35">
        <v>431318.76</v>
      </c>
      <c r="O245" s="35">
        <v>0</v>
      </c>
      <c r="P245" s="31">
        <v>956789.29508100008</v>
      </c>
      <c r="Q245" s="36">
        <v>28499.319519000001</v>
      </c>
      <c r="R245" s="37">
        <v>0</v>
      </c>
      <c r="S245" s="37">
        <v>21601.42936343687</v>
      </c>
      <c r="T245" s="37">
        <v>4494.5706365631304</v>
      </c>
      <c r="U245" s="38">
        <v>26096.140722764339</v>
      </c>
      <c r="V245" s="39">
        <v>54595.46024176434</v>
      </c>
      <c r="W245" s="35">
        <v>1011384.7553227644</v>
      </c>
      <c r="X245" s="35">
        <v>40502.680056436919</v>
      </c>
      <c r="Y245" s="34">
        <v>970882.07526632748</v>
      </c>
      <c r="Z245" s="145">
        <v>0</v>
      </c>
      <c r="AA245" s="35">
        <v>99618.59820096429</v>
      </c>
      <c r="AB245" s="35">
        <v>143445.23132503571</v>
      </c>
      <c r="AC245" s="35">
        <v>54693.47</v>
      </c>
      <c r="AD245" s="35">
        <v>15952.68716442</v>
      </c>
      <c r="AE245" s="35">
        <v>7680.25</v>
      </c>
      <c r="AF245" s="35">
        <v>321390.23669042008</v>
      </c>
      <c r="AG245" s="137">
        <v>171329</v>
      </c>
      <c r="AH245" s="35">
        <v>171329</v>
      </c>
      <c r="AI245" s="35">
        <v>0</v>
      </c>
      <c r="AJ245" s="35">
        <v>0</v>
      </c>
      <c r="AK245" s="35">
        <v>0</v>
      </c>
      <c r="AL245" s="35">
        <v>171329</v>
      </c>
      <c r="AM245" s="35">
        <v>171329</v>
      </c>
      <c r="AN245" s="35">
        <v>0</v>
      </c>
      <c r="AO245" s="35">
        <v>956789.29508100008</v>
      </c>
      <c r="AP245" s="35">
        <v>956789.29508100008</v>
      </c>
      <c r="AQ245" s="35">
        <v>0</v>
      </c>
      <c r="AR245" s="35">
        <v>431318.76</v>
      </c>
      <c r="AS245" s="35">
        <v>0</v>
      </c>
    </row>
    <row r="246" spans="2:45" s="1" customFormat="1" ht="12.75" x14ac:dyDescent="0.2">
      <c r="B246" s="32" t="s">
        <v>1211</v>
      </c>
      <c r="C246" s="33" t="s">
        <v>868</v>
      </c>
      <c r="D246" s="32" t="s">
        <v>869</v>
      </c>
      <c r="E246" s="32" t="s">
        <v>12</v>
      </c>
      <c r="F246" s="32" t="s">
        <v>17</v>
      </c>
      <c r="G246" s="32" t="s">
        <v>20</v>
      </c>
      <c r="H246" s="32" t="s">
        <v>26</v>
      </c>
      <c r="I246" s="32" t="s">
        <v>10</v>
      </c>
      <c r="J246" s="32" t="s">
        <v>14</v>
      </c>
      <c r="K246" s="32" t="s">
        <v>870</v>
      </c>
      <c r="L246" s="34">
        <v>22203</v>
      </c>
      <c r="M246" s="151">
        <v>3393320.429912</v>
      </c>
      <c r="N246" s="35">
        <v>-2462716</v>
      </c>
      <c r="O246" s="35">
        <v>1540633.6214932923</v>
      </c>
      <c r="P246" s="31">
        <v>2104974.2299119998</v>
      </c>
      <c r="Q246" s="36">
        <v>202809.247974</v>
      </c>
      <c r="R246" s="37">
        <v>0</v>
      </c>
      <c r="S246" s="37">
        <v>28287.975777153719</v>
      </c>
      <c r="T246" s="37">
        <v>16118.024222846281</v>
      </c>
      <c r="U246" s="38">
        <v>44406.239459498516</v>
      </c>
      <c r="V246" s="39">
        <v>247215.48743349852</v>
      </c>
      <c r="W246" s="35">
        <v>2352189.7173454985</v>
      </c>
      <c r="X246" s="35">
        <v>53039.954582154285</v>
      </c>
      <c r="Y246" s="34">
        <v>2299149.7627633442</v>
      </c>
      <c r="Z246" s="145">
        <v>11311.214453141272</v>
      </c>
      <c r="AA246" s="35">
        <v>52670.427791824157</v>
      </c>
      <c r="AB246" s="35">
        <v>314167.70652712689</v>
      </c>
      <c r="AC246" s="35">
        <v>93068.6</v>
      </c>
      <c r="AD246" s="35">
        <v>16182.219904373507</v>
      </c>
      <c r="AE246" s="35">
        <v>26351.08</v>
      </c>
      <c r="AF246" s="35">
        <v>513751.24867646588</v>
      </c>
      <c r="AG246" s="137">
        <v>856102</v>
      </c>
      <c r="AH246" s="35">
        <v>1174369.8</v>
      </c>
      <c r="AI246" s="35">
        <v>0</v>
      </c>
      <c r="AJ246" s="35">
        <v>318267.80000000005</v>
      </c>
      <c r="AK246" s="35">
        <v>318267.80000000005</v>
      </c>
      <c r="AL246" s="35">
        <v>856102</v>
      </c>
      <c r="AM246" s="35">
        <v>856102</v>
      </c>
      <c r="AN246" s="35">
        <v>0</v>
      </c>
      <c r="AO246" s="35">
        <v>2104974.2299119998</v>
      </c>
      <c r="AP246" s="35">
        <v>1786706.4299119997</v>
      </c>
      <c r="AQ246" s="35">
        <v>318267.79999999981</v>
      </c>
      <c r="AR246" s="35">
        <v>-2861699</v>
      </c>
      <c r="AS246" s="35">
        <v>398983</v>
      </c>
    </row>
    <row r="247" spans="2:45" s="1" customFormat="1" ht="12.75" x14ac:dyDescent="0.2">
      <c r="B247" s="32" t="s">
        <v>1211</v>
      </c>
      <c r="C247" s="33" t="s">
        <v>622</v>
      </c>
      <c r="D247" s="32" t="s">
        <v>623</v>
      </c>
      <c r="E247" s="32" t="s">
        <v>12</v>
      </c>
      <c r="F247" s="32" t="s">
        <v>17</v>
      </c>
      <c r="G247" s="32" t="s">
        <v>20</v>
      </c>
      <c r="H247" s="32" t="s">
        <v>26</v>
      </c>
      <c r="I247" s="32" t="s">
        <v>10</v>
      </c>
      <c r="J247" s="32" t="s">
        <v>13</v>
      </c>
      <c r="K247" s="32" t="s">
        <v>624</v>
      </c>
      <c r="L247" s="34">
        <v>6248</v>
      </c>
      <c r="M247" s="151">
        <v>272159.28613600001</v>
      </c>
      <c r="N247" s="35">
        <v>-311188</v>
      </c>
      <c r="O247" s="35">
        <v>164089.98601262894</v>
      </c>
      <c r="P247" s="31">
        <v>173744.28613600001</v>
      </c>
      <c r="Q247" s="36">
        <v>19355.512905</v>
      </c>
      <c r="R247" s="37">
        <v>0</v>
      </c>
      <c r="S247" s="37">
        <v>5508.1655074306864</v>
      </c>
      <c r="T247" s="37">
        <v>6987.8344925693136</v>
      </c>
      <c r="U247" s="38">
        <v>12496.067384720385</v>
      </c>
      <c r="V247" s="39">
        <v>31851.580289720383</v>
      </c>
      <c r="W247" s="35">
        <v>205595.86642572039</v>
      </c>
      <c r="X247" s="35">
        <v>10327.810326430685</v>
      </c>
      <c r="Y247" s="34">
        <v>195268.05609928971</v>
      </c>
      <c r="Z247" s="145">
        <v>0</v>
      </c>
      <c r="AA247" s="35">
        <v>3284.7145091490429</v>
      </c>
      <c r="AB247" s="35">
        <v>48541.769428337138</v>
      </c>
      <c r="AC247" s="35">
        <v>90847.66</v>
      </c>
      <c r="AD247" s="35">
        <v>1621.1900221068595</v>
      </c>
      <c r="AE247" s="35">
        <v>985.4</v>
      </c>
      <c r="AF247" s="35">
        <v>145280.73395959305</v>
      </c>
      <c r="AG247" s="137">
        <v>242401</v>
      </c>
      <c r="AH247" s="35">
        <v>242401</v>
      </c>
      <c r="AI247" s="35">
        <v>88279</v>
      </c>
      <c r="AJ247" s="35">
        <v>88279</v>
      </c>
      <c r="AK247" s="35">
        <v>0</v>
      </c>
      <c r="AL247" s="35">
        <v>154122</v>
      </c>
      <c r="AM247" s="35">
        <v>154122</v>
      </c>
      <c r="AN247" s="35">
        <v>0</v>
      </c>
      <c r="AO247" s="35">
        <v>173744.28613600001</v>
      </c>
      <c r="AP247" s="35">
        <v>173744.28613600001</v>
      </c>
      <c r="AQ247" s="35">
        <v>0</v>
      </c>
      <c r="AR247" s="35">
        <v>-311188</v>
      </c>
      <c r="AS247" s="35">
        <v>0</v>
      </c>
    </row>
    <row r="248" spans="2:45" s="1" customFormat="1" ht="12.75" x14ac:dyDescent="0.2">
      <c r="B248" s="32" t="s">
        <v>1211</v>
      </c>
      <c r="C248" s="33" t="s">
        <v>790</v>
      </c>
      <c r="D248" s="32" t="s">
        <v>791</v>
      </c>
      <c r="E248" s="32" t="s">
        <v>12</v>
      </c>
      <c r="F248" s="32" t="s">
        <v>17</v>
      </c>
      <c r="G248" s="32" t="s">
        <v>20</v>
      </c>
      <c r="H248" s="32" t="s">
        <v>26</v>
      </c>
      <c r="I248" s="32" t="s">
        <v>10</v>
      </c>
      <c r="J248" s="32" t="s">
        <v>11</v>
      </c>
      <c r="K248" s="32" t="s">
        <v>792</v>
      </c>
      <c r="L248" s="34">
        <v>1884</v>
      </c>
      <c r="M248" s="151">
        <v>47933.753139</v>
      </c>
      <c r="N248" s="35">
        <v>-49728</v>
      </c>
      <c r="O248" s="35">
        <v>29077.758444886826</v>
      </c>
      <c r="P248" s="31">
        <v>31746.128452900004</v>
      </c>
      <c r="Q248" s="36">
        <v>3862.5718769999999</v>
      </c>
      <c r="R248" s="37">
        <v>0</v>
      </c>
      <c r="S248" s="37">
        <v>2633.278837715297</v>
      </c>
      <c r="T248" s="37">
        <v>1134.721162284703</v>
      </c>
      <c r="U248" s="38">
        <v>3768.0203189521776</v>
      </c>
      <c r="V248" s="39">
        <v>7630.5921959521775</v>
      </c>
      <c r="W248" s="35">
        <v>39376.720648852184</v>
      </c>
      <c r="X248" s="35">
        <v>4937.3978207152977</v>
      </c>
      <c r="Y248" s="34">
        <v>34439.322828136887</v>
      </c>
      <c r="Z248" s="145">
        <v>0</v>
      </c>
      <c r="AA248" s="35">
        <v>2916.59601165912</v>
      </c>
      <c r="AB248" s="35">
        <v>8750.4906851529649</v>
      </c>
      <c r="AC248" s="35">
        <v>21190.799999999999</v>
      </c>
      <c r="AD248" s="35">
        <v>4068.0030452249998</v>
      </c>
      <c r="AE248" s="35">
        <v>0</v>
      </c>
      <c r="AF248" s="35">
        <v>36925.889742037085</v>
      </c>
      <c r="AG248" s="137">
        <v>34750</v>
      </c>
      <c r="AH248" s="35">
        <v>39543.375313900004</v>
      </c>
      <c r="AI248" s="35">
        <v>0</v>
      </c>
      <c r="AJ248" s="35">
        <v>4793.3753139</v>
      </c>
      <c r="AK248" s="35">
        <v>4793.3753139</v>
      </c>
      <c r="AL248" s="35">
        <v>34750</v>
      </c>
      <c r="AM248" s="35">
        <v>34750</v>
      </c>
      <c r="AN248" s="35">
        <v>0</v>
      </c>
      <c r="AO248" s="35">
        <v>31746.128452900004</v>
      </c>
      <c r="AP248" s="35">
        <v>26952.753139000004</v>
      </c>
      <c r="AQ248" s="35">
        <v>4793.3753138999964</v>
      </c>
      <c r="AR248" s="35">
        <v>-49728</v>
      </c>
      <c r="AS248" s="35">
        <v>0</v>
      </c>
    </row>
    <row r="249" spans="2:45" s="1" customFormat="1" ht="12.75" x14ac:dyDescent="0.2">
      <c r="B249" s="32" t="s">
        <v>1211</v>
      </c>
      <c r="C249" s="33" t="s">
        <v>322</v>
      </c>
      <c r="D249" s="32" t="s">
        <v>323</v>
      </c>
      <c r="E249" s="32" t="s">
        <v>12</v>
      </c>
      <c r="F249" s="32" t="s">
        <v>17</v>
      </c>
      <c r="G249" s="32" t="s">
        <v>20</v>
      </c>
      <c r="H249" s="32" t="s">
        <v>26</v>
      </c>
      <c r="I249" s="32" t="s">
        <v>10</v>
      </c>
      <c r="J249" s="32" t="s">
        <v>13</v>
      </c>
      <c r="K249" s="32" t="s">
        <v>324</v>
      </c>
      <c r="L249" s="34">
        <v>5716</v>
      </c>
      <c r="M249" s="151">
        <v>206305.43803600001</v>
      </c>
      <c r="N249" s="35">
        <v>-187550</v>
      </c>
      <c r="O249" s="35">
        <v>141368.06885429804</v>
      </c>
      <c r="P249" s="31">
        <v>94591.426036000019</v>
      </c>
      <c r="Q249" s="36">
        <v>12187.354987000001</v>
      </c>
      <c r="R249" s="37">
        <v>0</v>
      </c>
      <c r="S249" s="37">
        <v>6175.5334822880859</v>
      </c>
      <c r="T249" s="37">
        <v>32952.307236337118</v>
      </c>
      <c r="U249" s="38">
        <v>39128.051715632733</v>
      </c>
      <c r="V249" s="39">
        <v>51315.406702632732</v>
      </c>
      <c r="W249" s="35">
        <v>145906.83273863274</v>
      </c>
      <c r="X249" s="35">
        <v>51572.004907586117</v>
      </c>
      <c r="Y249" s="34">
        <v>94334.827831046627</v>
      </c>
      <c r="Z249" s="145">
        <v>0</v>
      </c>
      <c r="AA249" s="35">
        <v>22085.968629744613</v>
      </c>
      <c r="AB249" s="35">
        <v>30810.090696218016</v>
      </c>
      <c r="AC249" s="35">
        <v>66383.39</v>
      </c>
      <c r="AD249" s="35">
        <v>583.70366027500006</v>
      </c>
      <c r="AE249" s="35">
        <v>119.92</v>
      </c>
      <c r="AF249" s="35">
        <v>119983.07298623763</v>
      </c>
      <c r="AG249" s="137">
        <v>0</v>
      </c>
      <c r="AH249" s="35">
        <v>75835.988000000012</v>
      </c>
      <c r="AI249" s="35">
        <v>0</v>
      </c>
      <c r="AJ249" s="35">
        <v>13000</v>
      </c>
      <c r="AK249" s="35">
        <v>13000</v>
      </c>
      <c r="AL249" s="35">
        <v>0</v>
      </c>
      <c r="AM249" s="35">
        <v>62835.988000000005</v>
      </c>
      <c r="AN249" s="35">
        <v>62835.988000000005</v>
      </c>
      <c r="AO249" s="35">
        <v>94591.426036000019</v>
      </c>
      <c r="AP249" s="35">
        <v>18755.438036000007</v>
      </c>
      <c r="AQ249" s="35">
        <v>75835.988000000012</v>
      </c>
      <c r="AR249" s="35">
        <v>-187550</v>
      </c>
      <c r="AS249" s="35">
        <v>0</v>
      </c>
    </row>
    <row r="250" spans="2:45" s="1" customFormat="1" ht="12.75" x14ac:dyDescent="0.2">
      <c r="B250" s="32" t="s">
        <v>1211</v>
      </c>
      <c r="C250" s="33" t="s">
        <v>640</v>
      </c>
      <c r="D250" s="32" t="s">
        <v>641</v>
      </c>
      <c r="E250" s="32" t="s">
        <v>12</v>
      </c>
      <c r="F250" s="32" t="s">
        <v>17</v>
      </c>
      <c r="G250" s="32" t="s">
        <v>20</v>
      </c>
      <c r="H250" s="32" t="s">
        <v>26</v>
      </c>
      <c r="I250" s="32" t="s">
        <v>10</v>
      </c>
      <c r="J250" s="32" t="s">
        <v>14</v>
      </c>
      <c r="K250" s="32" t="s">
        <v>642</v>
      </c>
      <c r="L250" s="34">
        <v>23123</v>
      </c>
      <c r="M250" s="151">
        <v>791558.75062400009</v>
      </c>
      <c r="N250" s="35">
        <v>-812881</v>
      </c>
      <c r="O250" s="35">
        <v>511792.7852849983</v>
      </c>
      <c r="P250" s="31">
        <v>260222.6256864001</v>
      </c>
      <c r="Q250" s="36">
        <v>52545.712777000001</v>
      </c>
      <c r="R250" s="37">
        <v>0</v>
      </c>
      <c r="S250" s="37">
        <v>33058.420556584126</v>
      </c>
      <c r="T250" s="37">
        <v>186914.40145100828</v>
      </c>
      <c r="U250" s="38">
        <v>219974.00821174603</v>
      </c>
      <c r="V250" s="39">
        <v>272519.72098874603</v>
      </c>
      <c r="W250" s="35">
        <v>532742.34667514614</v>
      </c>
      <c r="X250" s="35">
        <v>289935.10335218231</v>
      </c>
      <c r="Y250" s="34">
        <v>242807.24332296383</v>
      </c>
      <c r="Z250" s="145">
        <v>0</v>
      </c>
      <c r="AA250" s="35">
        <v>58903.619040168931</v>
      </c>
      <c r="AB250" s="35">
        <v>160856.66522263453</v>
      </c>
      <c r="AC250" s="35">
        <v>167488.47999999998</v>
      </c>
      <c r="AD250" s="35">
        <v>5823.2831212694946</v>
      </c>
      <c r="AE250" s="35">
        <v>3557.97</v>
      </c>
      <c r="AF250" s="35">
        <v>396630.01738407294</v>
      </c>
      <c r="AG250" s="137">
        <v>422646</v>
      </c>
      <c r="AH250" s="35">
        <v>501801.87506240001</v>
      </c>
      <c r="AI250" s="35">
        <v>0</v>
      </c>
      <c r="AJ250" s="35">
        <v>79155.875062400009</v>
      </c>
      <c r="AK250" s="35">
        <v>79155.875062400009</v>
      </c>
      <c r="AL250" s="35">
        <v>422646</v>
      </c>
      <c r="AM250" s="35">
        <v>422646</v>
      </c>
      <c r="AN250" s="35">
        <v>0</v>
      </c>
      <c r="AO250" s="35">
        <v>260222.6256864001</v>
      </c>
      <c r="AP250" s="35">
        <v>181066.75062400009</v>
      </c>
      <c r="AQ250" s="35">
        <v>79155.875062400009</v>
      </c>
      <c r="AR250" s="35">
        <v>-812881</v>
      </c>
      <c r="AS250" s="35">
        <v>0</v>
      </c>
    </row>
    <row r="251" spans="2:45" s="1" customFormat="1" ht="12.75" x14ac:dyDescent="0.2">
      <c r="B251" s="32" t="s">
        <v>1211</v>
      </c>
      <c r="C251" s="33" t="s">
        <v>439</v>
      </c>
      <c r="D251" s="32" t="s">
        <v>440</v>
      </c>
      <c r="E251" s="32" t="s">
        <v>12</v>
      </c>
      <c r="F251" s="32" t="s">
        <v>17</v>
      </c>
      <c r="G251" s="32" t="s">
        <v>20</v>
      </c>
      <c r="H251" s="32" t="s">
        <v>26</v>
      </c>
      <c r="I251" s="32" t="s">
        <v>10</v>
      </c>
      <c r="J251" s="32" t="s">
        <v>11</v>
      </c>
      <c r="K251" s="32" t="s">
        <v>441</v>
      </c>
      <c r="L251" s="34">
        <v>1207</v>
      </c>
      <c r="M251" s="151">
        <v>54245.937164999996</v>
      </c>
      <c r="N251" s="35">
        <v>-18206</v>
      </c>
      <c r="O251" s="35">
        <v>17431.099999999999</v>
      </c>
      <c r="P251" s="31">
        <v>50321.167164999992</v>
      </c>
      <c r="Q251" s="36">
        <v>1830.2026169999999</v>
      </c>
      <c r="R251" s="37">
        <v>0</v>
      </c>
      <c r="S251" s="37">
        <v>653.93179428596545</v>
      </c>
      <c r="T251" s="37">
        <v>1760.0682057140345</v>
      </c>
      <c r="U251" s="38">
        <v>2414.0130175028021</v>
      </c>
      <c r="V251" s="39">
        <v>4244.2156345028015</v>
      </c>
      <c r="W251" s="35">
        <v>54565.382799502797</v>
      </c>
      <c r="X251" s="35">
        <v>1226.1221142859649</v>
      </c>
      <c r="Y251" s="34">
        <v>53339.260685216832</v>
      </c>
      <c r="Z251" s="145">
        <v>0</v>
      </c>
      <c r="AA251" s="35">
        <v>5768.9221414969634</v>
      </c>
      <c r="AB251" s="35">
        <v>8848.5313038385993</v>
      </c>
      <c r="AC251" s="35">
        <v>13599.08</v>
      </c>
      <c r="AD251" s="35">
        <v>61.5</v>
      </c>
      <c r="AE251" s="35">
        <v>2156.5</v>
      </c>
      <c r="AF251" s="35">
        <v>30434.533445335561</v>
      </c>
      <c r="AG251" s="137">
        <v>0</v>
      </c>
      <c r="AH251" s="35">
        <v>14281.23</v>
      </c>
      <c r="AI251" s="35">
        <v>0</v>
      </c>
      <c r="AJ251" s="35">
        <v>774.90000000000009</v>
      </c>
      <c r="AK251" s="35">
        <v>774.90000000000009</v>
      </c>
      <c r="AL251" s="35">
        <v>0</v>
      </c>
      <c r="AM251" s="35">
        <v>13506.33</v>
      </c>
      <c r="AN251" s="35">
        <v>13506.33</v>
      </c>
      <c r="AO251" s="35">
        <v>50321.167164999992</v>
      </c>
      <c r="AP251" s="35">
        <v>36039.937164999988</v>
      </c>
      <c r="AQ251" s="35">
        <v>14281.229999999996</v>
      </c>
      <c r="AR251" s="35">
        <v>-18206</v>
      </c>
      <c r="AS251" s="35">
        <v>0</v>
      </c>
    </row>
    <row r="252" spans="2:45" s="1" customFormat="1" ht="12.75" x14ac:dyDescent="0.2">
      <c r="B252" s="32" t="s">
        <v>1211</v>
      </c>
      <c r="C252" s="33" t="s">
        <v>213</v>
      </c>
      <c r="D252" s="32" t="s">
        <v>214</v>
      </c>
      <c r="E252" s="32" t="s">
        <v>12</v>
      </c>
      <c r="F252" s="32" t="s">
        <v>17</v>
      </c>
      <c r="G252" s="32" t="s">
        <v>20</v>
      </c>
      <c r="H252" s="32" t="s">
        <v>26</v>
      </c>
      <c r="I252" s="32" t="s">
        <v>10</v>
      </c>
      <c r="J252" s="32" t="s">
        <v>16</v>
      </c>
      <c r="K252" s="32" t="s">
        <v>215</v>
      </c>
      <c r="L252" s="34">
        <v>695</v>
      </c>
      <c r="M252" s="151">
        <v>20312.258100999999</v>
      </c>
      <c r="N252" s="35">
        <v>-16034</v>
      </c>
      <c r="O252" s="35">
        <v>12833.10785230607</v>
      </c>
      <c r="P252" s="31">
        <v>-14323.721088900002</v>
      </c>
      <c r="Q252" s="36">
        <v>819.45587499999999</v>
      </c>
      <c r="R252" s="37">
        <v>14323.721088900002</v>
      </c>
      <c r="S252" s="37">
        <v>871.19518628604885</v>
      </c>
      <c r="T252" s="37">
        <v>9985.1421793095287</v>
      </c>
      <c r="U252" s="38">
        <v>25180.194238042171</v>
      </c>
      <c r="V252" s="39">
        <v>25999.650113042171</v>
      </c>
      <c r="W252" s="35">
        <v>25999.650113042171</v>
      </c>
      <c r="X252" s="35">
        <v>14409.438739592119</v>
      </c>
      <c r="Y252" s="34">
        <v>11590.211373450053</v>
      </c>
      <c r="Z252" s="145">
        <v>0</v>
      </c>
      <c r="AA252" s="35">
        <v>1517.7358477277849</v>
      </c>
      <c r="AB252" s="35">
        <v>2702.12339211473</v>
      </c>
      <c r="AC252" s="35">
        <v>6479.57</v>
      </c>
      <c r="AD252" s="35">
        <v>0</v>
      </c>
      <c r="AE252" s="35">
        <v>0</v>
      </c>
      <c r="AF252" s="35">
        <v>10699.429239842515</v>
      </c>
      <c r="AG252" s="137">
        <v>3236</v>
      </c>
      <c r="AH252" s="35">
        <v>8829.0208100999989</v>
      </c>
      <c r="AI252" s="35">
        <v>0</v>
      </c>
      <c r="AJ252" s="35">
        <v>2031.2258101</v>
      </c>
      <c r="AK252" s="35">
        <v>2031.2258101</v>
      </c>
      <c r="AL252" s="35">
        <v>3236</v>
      </c>
      <c r="AM252" s="35">
        <v>6797.7949999999992</v>
      </c>
      <c r="AN252" s="35">
        <v>3561.7949999999992</v>
      </c>
      <c r="AO252" s="35">
        <v>-14323.721088900002</v>
      </c>
      <c r="AP252" s="35">
        <v>-19916.741899000001</v>
      </c>
      <c r="AQ252" s="35">
        <v>5593.0208100999989</v>
      </c>
      <c r="AR252" s="35">
        <v>-16734</v>
      </c>
      <c r="AS252" s="35">
        <v>700</v>
      </c>
    </row>
    <row r="253" spans="2:45" s="1" customFormat="1" ht="12.75" x14ac:dyDescent="0.2">
      <c r="B253" s="32" t="s">
        <v>1211</v>
      </c>
      <c r="C253" s="33" t="s">
        <v>415</v>
      </c>
      <c r="D253" s="32" t="s">
        <v>416</v>
      </c>
      <c r="E253" s="32" t="s">
        <v>12</v>
      </c>
      <c r="F253" s="32" t="s">
        <v>17</v>
      </c>
      <c r="G253" s="32" t="s">
        <v>20</v>
      </c>
      <c r="H253" s="32" t="s">
        <v>26</v>
      </c>
      <c r="I253" s="32" t="s">
        <v>10</v>
      </c>
      <c r="J253" s="32" t="s">
        <v>14</v>
      </c>
      <c r="K253" s="32" t="s">
        <v>417</v>
      </c>
      <c r="L253" s="34">
        <v>20067</v>
      </c>
      <c r="M253" s="151">
        <v>787792.48520099989</v>
      </c>
      <c r="N253" s="35">
        <v>112311</v>
      </c>
      <c r="O253" s="35">
        <v>0</v>
      </c>
      <c r="P253" s="31">
        <v>1097201.4852009998</v>
      </c>
      <c r="Q253" s="36">
        <v>70501.499179000006</v>
      </c>
      <c r="R253" s="37">
        <v>0</v>
      </c>
      <c r="S253" s="37">
        <v>40184.143917729722</v>
      </c>
      <c r="T253" s="37">
        <v>-2.7098949271603487</v>
      </c>
      <c r="U253" s="38">
        <v>40181.65070131539</v>
      </c>
      <c r="V253" s="39">
        <v>110683.1498803154</v>
      </c>
      <c r="W253" s="35">
        <v>1207884.6350813152</v>
      </c>
      <c r="X253" s="35">
        <v>75345.269845729927</v>
      </c>
      <c r="Y253" s="34">
        <v>1132539.3652355853</v>
      </c>
      <c r="Z253" s="145">
        <v>0</v>
      </c>
      <c r="AA253" s="35">
        <v>32952.367409092512</v>
      </c>
      <c r="AB253" s="35">
        <v>162499.71952954557</v>
      </c>
      <c r="AC253" s="35">
        <v>84115.1</v>
      </c>
      <c r="AD253" s="35">
        <v>13428.8212022525</v>
      </c>
      <c r="AE253" s="35">
        <v>3250.89</v>
      </c>
      <c r="AF253" s="35">
        <v>296246.89814089064</v>
      </c>
      <c r="AG253" s="137">
        <v>596412</v>
      </c>
      <c r="AH253" s="35">
        <v>596412</v>
      </c>
      <c r="AI253" s="35">
        <v>0</v>
      </c>
      <c r="AJ253" s="35">
        <v>0</v>
      </c>
      <c r="AK253" s="35">
        <v>0</v>
      </c>
      <c r="AL253" s="35">
        <v>596412</v>
      </c>
      <c r="AM253" s="35">
        <v>596412</v>
      </c>
      <c r="AN253" s="35">
        <v>0</v>
      </c>
      <c r="AO253" s="35">
        <v>1097201.4852009998</v>
      </c>
      <c r="AP253" s="35">
        <v>1097201.4852009998</v>
      </c>
      <c r="AQ253" s="35">
        <v>0</v>
      </c>
      <c r="AR253" s="35">
        <v>112311</v>
      </c>
      <c r="AS253" s="35">
        <v>0</v>
      </c>
    </row>
    <row r="254" spans="2:45" s="1" customFormat="1" ht="12.75" x14ac:dyDescent="0.2">
      <c r="B254" s="32" t="s">
        <v>1211</v>
      </c>
      <c r="C254" s="33" t="s">
        <v>1159</v>
      </c>
      <c r="D254" s="32" t="s">
        <v>1160</v>
      </c>
      <c r="E254" s="32" t="s">
        <v>12</v>
      </c>
      <c r="F254" s="32" t="s">
        <v>17</v>
      </c>
      <c r="G254" s="32" t="s">
        <v>20</v>
      </c>
      <c r="H254" s="32" t="s">
        <v>26</v>
      </c>
      <c r="I254" s="32" t="s">
        <v>10</v>
      </c>
      <c r="J254" s="32" t="s">
        <v>60</v>
      </c>
      <c r="K254" s="32" t="s">
        <v>1161</v>
      </c>
      <c r="L254" s="34">
        <v>87039</v>
      </c>
      <c r="M254" s="151">
        <v>2056233.5999910003</v>
      </c>
      <c r="N254" s="35">
        <v>-2832756</v>
      </c>
      <c r="O254" s="35">
        <v>2431641.8495801724</v>
      </c>
      <c r="P254" s="31">
        <v>530797.10249010031</v>
      </c>
      <c r="Q254" s="36">
        <v>136961.08027599999</v>
      </c>
      <c r="R254" s="37">
        <v>0</v>
      </c>
      <c r="S254" s="37">
        <v>86819.951394319054</v>
      </c>
      <c r="T254" s="37">
        <v>1535682.6060893026</v>
      </c>
      <c r="U254" s="38">
        <v>1622511.3068339066</v>
      </c>
      <c r="V254" s="39">
        <v>1759472.3871099066</v>
      </c>
      <c r="W254" s="35">
        <v>2290269.489600007</v>
      </c>
      <c r="X254" s="35">
        <v>2002638.5331483914</v>
      </c>
      <c r="Y254" s="34">
        <v>287630.95645161555</v>
      </c>
      <c r="Z254" s="145">
        <v>0</v>
      </c>
      <c r="AA254" s="35">
        <v>178477.73864876217</v>
      </c>
      <c r="AB254" s="35">
        <v>659399.45596567984</v>
      </c>
      <c r="AC254" s="35">
        <v>778044.14</v>
      </c>
      <c r="AD254" s="35">
        <v>68276.844070615756</v>
      </c>
      <c r="AE254" s="35">
        <v>9207.51</v>
      </c>
      <c r="AF254" s="35">
        <v>1693405.6886850579</v>
      </c>
      <c r="AG254" s="137">
        <v>584667</v>
      </c>
      <c r="AH254" s="35">
        <v>1307319.5024991001</v>
      </c>
      <c r="AI254" s="35">
        <v>0</v>
      </c>
      <c r="AJ254" s="35">
        <v>205623.35999910004</v>
      </c>
      <c r="AK254" s="35">
        <v>205623.35999910004</v>
      </c>
      <c r="AL254" s="35">
        <v>584667</v>
      </c>
      <c r="AM254" s="35">
        <v>1101696.1425000001</v>
      </c>
      <c r="AN254" s="35">
        <v>517029.14250000007</v>
      </c>
      <c r="AO254" s="35">
        <v>530797.10249010031</v>
      </c>
      <c r="AP254" s="35">
        <v>-191855.40000899974</v>
      </c>
      <c r="AQ254" s="35">
        <v>722652.50249910005</v>
      </c>
      <c r="AR254" s="35">
        <v>-2832756</v>
      </c>
      <c r="AS254" s="35">
        <v>0</v>
      </c>
    </row>
    <row r="255" spans="2:45" s="1" customFormat="1" ht="12.75" x14ac:dyDescent="0.2">
      <c r="B255" s="32" t="s">
        <v>1211</v>
      </c>
      <c r="C255" s="33" t="s">
        <v>307</v>
      </c>
      <c r="D255" s="32" t="s">
        <v>308</v>
      </c>
      <c r="E255" s="32" t="s">
        <v>12</v>
      </c>
      <c r="F255" s="32" t="s">
        <v>17</v>
      </c>
      <c r="G255" s="32" t="s">
        <v>20</v>
      </c>
      <c r="H255" s="32" t="s">
        <v>26</v>
      </c>
      <c r="I255" s="32" t="s">
        <v>10</v>
      </c>
      <c r="J255" s="32" t="s">
        <v>16</v>
      </c>
      <c r="K255" s="32" t="s">
        <v>309</v>
      </c>
      <c r="L255" s="34">
        <v>341</v>
      </c>
      <c r="M255" s="151">
        <v>125179.968408</v>
      </c>
      <c r="N255" s="35">
        <v>-248196</v>
      </c>
      <c r="O255" s="35">
        <v>233672.78387305947</v>
      </c>
      <c r="P255" s="31">
        <v>-108911.910592</v>
      </c>
      <c r="Q255" s="36">
        <v>8971.4277160000001</v>
      </c>
      <c r="R255" s="37">
        <v>108911.910592</v>
      </c>
      <c r="S255" s="37">
        <v>159.81075542863277</v>
      </c>
      <c r="T255" s="37">
        <v>183017.26792556065</v>
      </c>
      <c r="U255" s="38">
        <v>292090.56436380791</v>
      </c>
      <c r="V255" s="39">
        <v>301061.99207980791</v>
      </c>
      <c r="W255" s="35">
        <v>301061.99207980791</v>
      </c>
      <c r="X255" s="35">
        <v>225140.83573448815</v>
      </c>
      <c r="Y255" s="34">
        <v>75921.15634531976</v>
      </c>
      <c r="Z255" s="145">
        <v>0</v>
      </c>
      <c r="AA255" s="35">
        <v>2968.7004581821689</v>
      </c>
      <c r="AB255" s="35">
        <v>2233.3954844489062</v>
      </c>
      <c r="AC255" s="35">
        <v>3016.24</v>
      </c>
      <c r="AD255" s="35">
        <v>135.48178875000002</v>
      </c>
      <c r="AE255" s="35">
        <v>60.11</v>
      </c>
      <c r="AF255" s="35">
        <v>8413.9277313810744</v>
      </c>
      <c r="AG255" s="137">
        <v>0</v>
      </c>
      <c r="AH255" s="35">
        <v>14104.121000000001</v>
      </c>
      <c r="AI255" s="35">
        <v>0</v>
      </c>
      <c r="AJ255" s="35">
        <v>10768.800000000001</v>
      </c>
      <c r="AK255" s="35">
        <v>10768.800000000001</v>
      </c>
      <c r="AL255" s="35">
        <v>0</v>
      </c>
      <c r="AM255" s="35">
        <v>3335.3209999999995</v>
      </c>
      <c r="AN255" s="35">
        <v>3335.3209999999995</v>
      </c>
      <c r="AO255" s="35">
        <v>-108911.910592</v>
      </c>
      <c r="AP255" s="35">
        <v>-123016.031592</v>
      </c>
      <c r="AQ255" s="35">
        <v>14104.120999999999</v>
      </c>
      <c r="AR255" s="35">
        <v>-248196</v>
      </c>
      <c r="AS255" s="35">
        <v>0</v>
      </c>
    </row>
    <row r="256" spans="2:45" s="1" customFormat="1" ht="12.75" x14ac:dyDescent="0.2">
      <c r="B256" s="32" t="s">
        <v>1211</v>
      </c>
      <c r="C256" s="33" t="s">
        <v>892</v>
      </c>
      <c r="D256" s="32" t="s">
        <v>893</v>
      </c>
      <c r="E256" s="32" t="s">
        <v>12</v>
      </c>
      <c r="F256" s="32" t="s">
        <v>17</v>
      </c>
      <c r="G256" s="32" t="s">
        <v>20</v>
      </c>
      <c r="H256" s="32" t="s">
        <v>26</v>
      </c>
      <c r="I256" s="32" t="s">
        <v>10</v>
      </c>
      <c r="J256" s="32" t="s">
        <v>13</v>
      </c>
      <c r="K256" s="32" t="s">
        <v>894</v>
      </c>
      <c r="L256" s="34">
        <v>6371</v>
      </c>
      <c r="M256" s="151">
        <v>542917.86191500002</v>
      </c>
      <c r="N256" s="35">
        <v>-229886</v>
      </c>
      <c r="O256" s="35">
        <v>43088.848296120806</v>
      </c>
      <c r="P256" s="31">
        <v>437360.05110649997</v>
      </c>
      <c r="Q256" s="36">
        <v>38390.721122000003</v>
      </c>
      <c r="R256" s="37">
        <v>0</v>
      </c>
      <c r="S256" s="37">
        <v>4821.2152571447086</v>
      </c>
      <c r="T256" s="37">
        <v>7920.7847428552914</v>
      </c>
      <c r="U256" s="38">
        <v>12742.068711276181</v>
      </c>
      <c r="V256" s="39">
        <v>51132.789833276183</v>
      </c>
      <c r="W256" s="35">
        <v>488492.84093977616</v>
      </c>
      <c r="X256" s="35">
        <v>9039.778607144719</v>
      </c>
      <c r="Y256" s="34">
        <v>479453.06233263144</v>
      </c>
      <c r="Z256" s="145">
        <v>0</v>
      </c>
      <c r="AA256" s="35">
        <v>1694.346158039463</v>
      </c>
      <c r="AB256" s="35">
        <v>39135.320266641073</v>
      </c>
      <c r="AC256" s="35">
        <v>73297.489999999991</v>
      </c>
      <c r="AD256" s="35">
        <v>2487.7950000000001</v>
      </c>
      <c r="AE256" s="35">
        <v>64.209999999999994</v>
      </c>
      <c r="AF256" s="35">
        <v>116679.16142468053</v>
      </c>
      <c r="AG256" s="137">
        <v>0</v>
      </c>
      <c r="AH256" s="35">
        <v>124328.18919150002</v>
      </c>
      <c r="AI256" s="35">
        <v>0</v>
      </c>
      <c r="AJ256" s="35">
        <v>54291.786191500003</v>
      </c>
      <c r="AK256" s="35">
        <v>54291.786191500003</v>
      </c>
      <c r="AL256" s="35">
        <v>0</v>
      </c>
      <c r="AM256" s="35">
        <v>70036.403000000006</v>
      </c>
      <c r="AN256" s="35">
        <v>70036.403000000006</v>
      </c>
      <c r="AO256" s="35">
        <v>437360.05110649997</v>
      </c>
      <c r="AP256" s="35">
        <v>313031.86191499996</v>
      </c>
      <c r="AQ256" s="35">
        <v>124328.18919149996</v>
      </c>
      <c r="AR256" s="35">
        <v>-229886</v>
      </c>
      <c r="AS256" s="35">
        <v>0</v>
      </c>
    </row>
    <row r="257" spans="2:45" s="1" customFormat="1" ht="12.75" x14ac:dyDescent="0.2">
      <c r="B257" s="32" t="s">
        <v>1211</v>
      </c>
      <c r="C257" s="33" t="s">
        <v>772</v>
      </c>
      <c r="D257" s="32" t="s">
        <v>773</v>
      </c>
      <c r="E257" s="32" t="s">
        <v>12</v>
      </c>
      <c r="F257" s="32" t="s">
        <v>17</v>
      </c>
      <c r="G257" s="32" t="s">
        <v>20</v>
      </c>
      <c r="H257" s="32" t="s">
        <v>26</v>
      </c>
      <c r="I257" s="32" t="s">
        <v>10</v>
      </c>
      <c r="J257" s="32" t="s">
        <v>14</v>
      </c>
      <c r="K257" s="32" t="s">
        <v>774</v>
      </c>
      <c r="L257" s="34">
        <v>39584</v>
      </c>
      <c r="M257" s="151">
        <v>2267225.2283389997</v>
      </c>
      <c r="N257" s="35">
        <v>-3473611.96</v>
      </c>
      <c r="O257" s="35">
        <v>2607628.6419289736</v>
      </c>
      <c r="P257" s="31">
        <v>-587386.7688271004</v>
      </c>
      <c r="Q257" s="36">
        <v>145203.15089399999</v>
      </c>
      <c r="R257" s="37">
        <v>587386.7688271004</v>
      </c>
      <c r="S257" s="37">
        <v>36390.758280013979</v>
      </c>
      <c r="T257" s="37">
        <v>2064577.7460820111</v>
      </c>
      <c r="U257" s="38">
        <v>2688369.7701536245</v>
      </c>
      <c r="V257" s="39">
        <v>2833572.9210476247</v>
      </c>
      <c r="W257" s="35">
        <v>2833572.9210476247</v>
      </c>
      <c r="X257" s="35">
        <v>2562500.0763049875</v>
      </c>
      <c r="Y257" s="34">
        <v>271072.84474263713</v>
      </c>
      <c r="Z257" s="145">
        <v>51918.47433991843</v>
      </c>
      <c r="AA257" s="35">
        <v>240295.48495069653</v>
      </c>
      <c r="AB257" s="35">
        <v>300193.21602015296</v>
      </c>
      <c r="AC257" s="35">
        <v>424424.20999999996</v>
      </c>
      <c r="AD257" s="35">
        <v>11215.854999999998</v>
      </c>
      <c r="AE257" s="35">
        <v>11004.03</v>
      </c>
      <c r="AF257" s="35">
        <v>1039051.2703107679</v>
      </c>
      <c r="AG257" s="137">
        <v>0</v>
      </c>
      <c r="AH257" s="35">
        <v>618999.96283389989</v>
      </c>
      <c r="AI257" s="35">
        <v>0</v>
      </c>
      <c r="AJ257" s="35">
        <v>226722.52283389997</v>
      </c>
      <c r="AK257" s="35">
        <v>226722.52283389997</v>
      </c>
      <c r="AL257" s="35">
        <v>0</v>
      </c>
      <c r="AM257" s="35">
        <v>392277.43999999994</v>
      </c>
      <c r="AN257" s="35">
        <v>392277.43999999994</v>
      </c>
      <c r="AO257" s="35">
        <v>-587386.7688271004</v>
      </c>
      <c r="AP257" s="35">
        <v>-1206386.7316610003</v>
      </c>
      <c r="AQ257" s="35">
        <v>618999.96283389989</v>
      </c>
      <c r="AR257" s="35">
        <v>-3780956.76</v>
      </c>
      <c r="AS257" s="35">
        <v>307344.79999999981</v>
      </c>
    </row>
    <row r="258" spans="2:45" s="1" customFormat="1" ht="12.75" x14ac:dyDescent="0.2">
      <c r="B258" s="32" t="s">
        <v>1211</v>
      </c>
      <c r="C258" s="33" t="s">
        <v>277</v>
      </c>
      <c r="D258" s="32" t="s">
        <v>278</v>
      </c>
      <c r="E258" s="32" t="s">
        <v>12</v>
      </c>
      <c r="F258" s="32" t="s">
        <v>17</v>
      </c>
      <c r="G258" s="32" t="s">
        <v>20</v>
      </c>
      <c r="H258" s="32" t="s">
        <v>26</v>
      </c>
      <c r="I258" s="32" t="s">
        <v>10</v>
      </c>
      <c r="J258" s="32" t="s">
        <v>15</v>
      </c>
      <c r="K258" s="32" t="s">
        <v>279</v>
      </c>
      <c r="L258" s="34">
        <v>13219</v>
      </c>
      <c r="M258" s="151">
        <v>472336.07092299999</v>
      </c>
      <c r="N258" s="35">
        <v>-768548.01</v>
      </c>
      <c r="O258" s="35">
        <v>579020.52064250479</v>
      </c>
      <c r="P258" s="31">
        <v>172273.06092299998</v>
      </c>
      <c r="Q258" s="36">
        <v>32530.795077999999</v>
      </c>
      <c r="R258" s="37">
        <v>0</v>
      </c>
      <c r="S258" s="37">
        <v>11495.624225147272</v>
      </c>
      <c r="T258" s="37">
        <v>318926.96496233286</v>
      </c>
      <c r="U258" s="38">
        <v>330424.37099236023</v>
      </c>
      <c r="V258" s="39">
        <v>362955.16607036022</v>
      </c>
      <c r="W258" s="35">
        <v>535228.22699336021</v>
      </c>
      <c r="X258" s="35">
        <v>405829.63126065221</v>
      </c>
      <c r="Y258" s="34">
        <v>129398.595732708</v>
      </c>
      <c r="Z258" s="145">
        <v>0</v>
      </c>
      <c r="AA258" s="35">
        <v>9064.1335561812994</v>
      </c>
      <c r="AB258" s="35">
        <v>74437.792598919506</v>
      </c>
      <c r="AC258" s="35">
        <v>159886.44</v>
      </c>
      <c r="AD258" s="35">
        <v>6231.314422649999</v>
      </c>
      <c r="AE258" s="35">
        <v>2059.7399999999998</v>
      </c>
      <c r="AF258" s="35">
        <v>251679.4205777508</v>
      </c>
      <c r="AG258" s="137">
        <v>626328</v>
      </c>
      <c r="AH258" s="35">
        <v>626328</v>
      </c>
      <c r="AI258" s="35">
        <v>127204</v>
      </c>
      <c r="AJ258" s="35">
        <v>127204</v>
      </c>
      <c r="AK258" s="35">
        <v>0</v>
      </c>
      <c r="AL258" s="35">
        <v>499124</v>
      </c>
      <c r="AM258" s="35">
        <v>499124</v>
      </c>
      <c r="AN258" s="35">
        <v>0</v>
      </c>
      <c r="AO258" s="35">
        <v>172273.06092299998</v>
      </c>
      <c r="AP258" s="35">
        <v>172273.06092299998</v>
      </c>
      <c r="AQ258" s="35">
        <v>0</v>
      </c>
      <c r="AR258" s="35">
        <v>-768548.01</v>
      </c>
      <c r="AS258" s="35">
        <v>0</v>
      </c>
    </row>
    <row r="259" spans="2:45" s="1" customFormat="1" ht="12.75" x14ac:dyDescent="0.2">
      <c r="B259" s="32" t="s">
        <v>1211</v>
      </c>
      <c r="C259" s="33" t="s">
        <v>394</v>
      </c>
      <c r="D259" s="32" t="s">
        <v>395</v>
      </c>
      <c r="E259" s="32" t="s">
        <v>12</v>
      </c>
      <c r="F259" s="32" t="s">
        <v>17</v>
      </c>
      <c r="G259" s="32" t="s">
        <v>20</v>
      </c>
      <c r="H259" s="32" t="s">
        <v>26</v>
      </c>
      <c r="I259" s="32" t="s">
        <v>10</v>
      </c>
      <c r="J259" s="32" t="s">
        <v>15</v>
      </c>
      <c r="K259" s="32" t="s">
        <v>396</v>
      </c>
      <c r="L259" s="34">
        <v>13336</v>
      </c>
      <c r="M259" s="151">
        <v>1020780.515689</v>
      </c>
      <c r="N259" s="35">
        <v>-1736132.6</v>
      </c>
      <c r="O259" s="35">
        <v>1293493.4672778808</v>
      </c>
      <c r="P259" s="31">
        <v>-457604.58431100007</v>
      </c>
      <c r="Q259" s="36">
        <v>78224.956823</v>
      </c>
      <c r="R259" s="37">
        <v>457604.58431100007</v>
      </c>
      <c r="S259" s="37">
        <v>9487.6316537179282</v>
      </c>
      <c r="T259" s="37">
        <v>1003166.9248821482</v>
      </c>
      <c r="U259" s="38">
        <v>1470267.0692240347</v>
      </c>
      <c r="V259" s="39">
        <v>1548492.0260470347</v>
      </c>
      <c r="W259" s="35">
        <v>1548492.0260470347</v>
      </c>
      <c r="X259" s="35">
        <v>1241359.4975025987</v>
      </c>
      <c r="Y259" s="34">
        <v>307132.52854443598</v>
      </c>
      <c r="Z259" s="145">
        <v>0</v>
      </c>
      <c r="AA259" s="35">
        <v>12447.009991655934</v>
      </c>
      <c r="AB259" s="35">
        <v>100182.15471844107</v>
      </c>
      <c r="AC259" s="35">
        <v>199220.72</v>
      </c>
      <c r="AD259" s="35">
        <v>9640.7595852965569</v>
      </c>
      <c r="AE259" s="35">
        <v>3762.85</v>
      </c>
      <c r="AF259" s="35">
        <v>325253.49429539352</v>
      </c>
      <c r="AG259" s="137">
        <v>221973</v>
      </c>
      <c r="AH259" s="35">
        <v>298533.5</v>
      </c>
      <c r="AI259" s="35">
        <v>0</v>
      </c>
      <c r="AJ259" s="35">
        <v>76560.5</v>
      </c>
      <c r="AK259" s="35">
        <v>76560.5</v>
      </c>
      <c r="AL259" s="35">
        <v>221973</v>
      </c>
      <c r="AM259" s="35">
        <v>221973</v>
      </c>
      <c r="AN259" s="35">
        <v>0</v>
      </c>
      <c r="AO259" s="35">
        <v>-457604.58431100007</v>
      </c>
      <c r="AP259" s="35">
        <v>-534165.08431100007</v>
      </c>
      <c r="AQ259" s="35">
        <v>76560.5</v>
      </c>
      <c r="AR259" s="35">
        <v>-1738234</v>
      </c>
      <c r="AS259" s="35">
        <v>2101.3999999999069</v>
      </c>
    </row>
    <row r="260" spans="2:45" s="1" customFormat="1" ht="12.75" x14ac:dyDescent="0.2">
      <c r="B260" s="32" t="s">
        <v>1211</v>
      </c>
      <c r="C260" s="33" t="s">
        <v>859</v>
      </c>
      <c r="D260" s="32" t="s">
        <v>860</v>
      </c>
      <c r="E260" s="32" t="s">
        <v>12</v>
      </c>
      <c r="F260" s="32" t="s">
        <v>17</v>
      </c>
      <c r="G260" s="32" t="s">
        <v>20</v>
      </c>
      <c r="H260" s="32" t="s">
        <v>26</v>
      </c>
      <c r="I260" s="32" t="s">
        <v>10</v>
      </c>
      <c r="J260" s="32" t="s">
        <v>16</v>
      </c>
      <c r="K260" s="32" t="s">
        <v>861</v>
      </c>
      <c r="L260" s="34">
        <v>896</v>
      </c>
      <c r="M260" s="151">
        <v>88285.236949999991</v>
      </c>
      <c r="N260" s="35">
        <v>-13633</v>
      </c>
      <c r="O260" s="35">
        <v>588.00434017831867</v>
      </c>
      <c r="P260" s="31">
        <v>83697.236949999991</v>
      </c>
      <c r="Q260" s="36">
        <v>4417.9781249999996</v>
      </c>
      <c r="R260" s="37">
        <v>0</v>
      </c>
      <c r="S260" s="37">
        <v>681.22508228597587</v>
      </c>
      <c r="T260" s="37">
        <v>1110.774917714024</v>
      </c>
      <c r="U260" s="38">
        <v>1792.0096633657915</v>
      </c>
      <c r="V260" s="39">
        <v>6209.9877883657909</v>
      </c>
      <c r="W260" s="35">
        <v>89907.224738365781</v>
      </c>
      <c r="X260" s="35">
        <v>1277.2970292859827</v>
      </c>
      <c r="Y260" s="34">
        <v>88629.927709079799</v>
      </c>
      <c r="Z260" s="145">
        <v>0</v>
      </c>
      <c r="AA260" s="35">
        <v>6639.9695858399054</v>
      </c>
      <c r="AB260" s="35">
        <v>6521.0120584846127</v>
      </c>
      <c r="AC260" s="35">
        <v>14069.41</v>
      </c>
      <c r="AD260" s="35">
        <v>0</v>
      </c>
      <c r="AE260" s="35">
        <v>3655.81</v>
      </c>
      <c r="AF260" s="35">
        <v>30886.201644324519</v>
      </c>
      <c r="AG260" s="137">
        <v>30052</v>
      </c>
      <c r="AH260" s="35">
        <v>30052</v>
      </c>
      <c r="AI260" s="35">
        <v>12995</v>
      </c>
      <c r="AJ260" s="35">
        <v>12995</v>
      </c>
      <c r="AK260" s="35">
        <v>0</v>
      </c>
      <c r="AL260" s="35">
        <v>17057</v>
      </c>
      <c r="AM260" s="35">
        <v>17057</v>
      </c>
      <c r="AN260" s="35">
        <v>0</v>
      </c>
      <c r="AO260" s="35">
        <v>83697.236949999991</v>
      </c>
      <c r="AP260" s="35">
        <v>83697.236949999991</v>
      </c>
      <c r="AQ260" s="35">
        <v>0</v>
      </c>
      <c r="AR260" s="35">
        <v>-13633</v>
      </c>
      <c r="AS260" s="35">
        <v>0</v>
      </c>
    </row>
    <row r="261" spans="2:45" s="1" customFormat="1" ht="12.75" x14ac:dyDescent="0.2">
      <c r="B261" s="32" t="s">
        <v>1211</v>
      </c>
      <c r="C261" s="33" t="s">
        <v>517</v>
      </c>
      <c r="D261" s="32" t="s">
        <v>518</v>
      </c>
      <c r="E261" s="32" t="s">
        <v>12</v>
      </c>
      <c r="F261" s="32" t="s">
        <v>17</v>
      </c>
      <c r="G261" s="32" t="s">
        <v>20</v>
      </c>
      <c r="H261" s="32" t="s">
        <v>26</v>
      </c>
      <c r="I261" s="32" t="s">
        <v>10</v>
      </c>
      <c r="J261" s="32" t="s">
        <v>11</v>
      </c>
      <c r="K261" s="32" t="s">
        <v>519</v>
      </c>
      <c r="L261" s="34">
        <v>1455</v>
      </c>
      <c r="M261" s="151">
        <v>33408.686381</v>
      </c>
      <c r="N261" s="35">
        <v>-10851</v>
      </c>
      <c r="O261" s="35">
        <v>7228.2486319753116</v>
      </c>
      <c r="P261" s="31">
        <v>28791.005019099997</v>
      </c>
      <c r="Q261" s="36">
        <v>1435.9810729999999</v>
      </c>
      <c r="R261" s="37">
        <v>0</v>
      </c>
      <c r="S261" s="37">
        <v>1263.8800537147711</v>
      </c>
      <c r="T261" s="37">
        <v>1646.1199462852289</v>
      </c>
      <c r="U261" s="38">
        <v>2910.0156921844045</v>
      </c>
      <c r="V261" s="39">
        <v>4345.9967651844045</v>
      </c>
      <c r="W261" s="35">
        <v>33137.001784284403</v>
      </c>
      <c r="X261" s="35">
        <v>2369.7751007147745</v>
      </c>
      <c r="Y261" s="34">
        <v>30767.226683569628</v>
      </c>
      <c r="Z261" s="145">
        <v>0</v>
      </c>
      <c r="AA261" s="35">
        <v>2726.4318548225447</v>
      </c>
      <c r="AB261" s="35">
        <v>3776.2163679127884</v>
      </c>
      <c r="AC261" s="35">
        <v>17549.73</v>
      </c>
      <c r="AD261" s="35">
        <v>496</v>
      </c>
      <c r="AE261" s="35">
        <v>0</v>
      </c>
      <c r="AF261" s="35">
        <v>24548.378222735333</v>
      </c>
      <c r="AG261" s="137">
        <v>0</v>
      </c>
      <c r="AH261" s="35">
        <v>19622.318638099998</v>
      </c>
      <c r="AI261" s="35">
        <v>0</v>
      </c>
      <c r="AJ261" s="35">
        <v>3340.8686381000002</v>
      </c>
      <c r="AK261" s="35">
        <v>3340.8686381000002</v>
      </c>
      <c r="AL261" s="35">
        <v>0</v>
      </c>
      <c r="AM261" s="35">
        <v>16281.449999999999</v>
      </c>
      <c r="AN261" s="35">
        <v>16281.449999999999</v>
      </c>
      <c r="AO261" s="35">
        <v>28791.005019099997</v>
      </c>
      <c r="AP261" s="35">
        <v>9168.6863809999995</v>
      </c>
      <c r="AQ261" s="35">
        <v>19622.318638099998</v>
      </c>
      <c r="AR261" s="35">
        <v>-10851</v>
      </c>
      <c r="AS261" s="35">
        <v>0</v>
      </c>
    </row>
    <row r="262" spans="2:45" s="1" customFormat="1" ht="12.75" x14ac:dyDescent="0.2">
      <c r="B262" s="32" t="s">
        <v>1211</v>
      </c>
      <c r="C262" s="33" t="s">
        <v>1073</v>
      </c>
      <c r="D262" s="32" t="s">
        <v>1074</v>
      </c>
      <c r="E262" s="32" t="s">
        <v>12</v>
      </c>
      <c r="F262" s="32" t="s">
        <v>17</v>
      </c>
      <c r="G262" s="32" t="s">
        <v>20</v>
      </c>
      <c r="H262" s="32" t="s">
        <v>26</v>
      </c>
      <c r="I262" s="32" t="s">
        <v>10</v>
      </c>
      <c r="J262" s="32" t="s">
        <v>16</v>
      </c>
      <c r="K262" s="32" t="s">
        <v>1075</v>
      </c>
      <c r="L262" s="34">
        <v>888</v>
      </c>
      <c r="M262" s="151">
        <v>34661.326595000006</v>
      </c>
      <c r="N262" s="35">
        <v>-19152</v>
      </c>
      <c r="O262" s="35">
        <v>12637.609959184707</v>
      </c>
      <c r="P262" s="31">
        <v>26124.987254500003</v>
      </c>
      <c r="Q262" s="36">
        <v>2469.5984749999998</v>
      </c>
      <c r="R262" s="37">
        <v>0</v>
      </c>
      <c r="S262" s="37">
        <v>1010.3301428575307</v>
      </c>
      <c r="T262" s="37">
        <v>765.66985714246925</v>
      </c>
      <c r="U262" s="38">
        <v>1776.0095770857397</v>
      </c>
      <c r="V262" s="39">
        <v>4245.6080520857395</v>
      </c>
      <c r="W262" s="35">
        <v>30370.595306585743</v>
      </c>
      <c r="X262" s="35">
        <v>1894.3690178575307</v>
      </c>
      <c r="Y262" s="34">
        <v>28476.226288728212</v>
      </c>
      <c r="Z262" s="145">
        <v>0</v>
      </c>
      <c r="AA262" s="35">
        <v>1526.7747906265313</v>
      </c>
      <c r="AB262" s="35">
        <v>4129.6154570339904</v>
      </c>
      <c r="AC262" s="35">
        <v>7239.87</v>
      </c>
      <c r="AD262" s="35">
        <v>422.31819925000002</v>
      </c>
      <c r="AE262" s="35">
        <v>0</v>
      </c>
      <c r="AF262" s="35">
        <v>13318.57844691052</v>
      </c>
      <c r="AG262" s="137">
        <v>8074</v>
      </c>
      <c r="AH262" s="35">
        <v>12151.660659499999</v>
      </c>
      <c r="AI262" s="35">
        <v>0</v>
      </c>
      <c r="AJ262" s="35">
        <v>3466.132659500001</v>
      </c>
      <c r="AK262" s="35">
        <v>3466.132659500001</v>
      </c>
      <c r="AL262" s="35">
        <v>8074</v>
      </c>
      <c r="AM262" s="35">
        <v>8685.5279999999984</v>
      </c>
      <c r="AN262" s="35">
        <v>611.52799999999843</v>
      </c>
      <c r="AO262" s="35">
        <v>26124.987254500003</v>
      </c>
      <c r="AP262" s="35">
        <v>22047.326595000006</v>
      </c>
      <c r="AQ262" s="35">
        <v>4077.6606594999976</v>
      </c>
      <c r="AR262" s="35">
        <v>-19152</v>
      </c>
      <c r="AS262" s="35">
        <v>0</v>
      </c>
    </row>
    <row r="263" spans="2:45" s="1" customFormat="1" ht="12.75" x14ac:dyDescent="0.2">
      <c r="B263" s="32" t="s">
        <v>1211</v>
      </c>
      <c r="C263" s="33" t="s">
        <v>988</v>
      </c>
      <c r="D263" s="32" t="s">
        <v>989</v>
      </c>
      <c r="E263" s="32" t="s">
        <v>12</v>
      </c>
      <c r="F263" s="32" t="s">
        <v>17</v>
      </c>
      <c r="G263" s="32" t="s">
        <v>20</v>
      </c>
      <c r="H263" s="32" t="s">
        <v>26</v>
      </c>
      <c r="I263" s="32" t="s">
        <v>10</v>
      </c>
      <c r="J263" s="32" t="s">
        <v>13</v>
      </c>
      <c r="K263" s="32" t="s">
        <v>990</v>
      </c>
      <c r="L263" s="34">
        <v>7695</v>
      </c>
      <c r="M263" s="151">
        <v>244782.43974200002</v>
      </c>
      <c r="N263" s="35">
        <v>-318507.7</v>
      </c>
      <c r="O263" s="35">
        <v>223980.1847180787</v>
      </c>
      <c r="P263" s="31">
        <v>-67018.881283799987</v>
      </c>
      <c r="Q263" s="36">
        <v>13724.912552</v>
      </c>
      <c r="R263" s="37">
        <v>67018.881283799987</v>
      </c>
      <c r="S263" s="37">
        <v>6936.8767782883788</v>
      </c>
      <c r="T263" s="37">
        <v>178384.0143768962</v>
      </c>
      <c r="U263" s="38">
        <v>252341.13318202298</v>
      </c>
      <c r="V263" s="39">
        <v>266066.04573402298</v>
      </c>
      <c r="W263" s="35">
        <v>266066.04573402298</v>
      </c>
      <c r="X263" s="35">
        <v>229331.68330636705</v>
      </c>
      <c r="Y263" s="34">
        <v>36734.362427655928</v>
      </c>
      <c r="Z263" s="145">
        <v>0</v>
      </c>
      <c r="AA263" s="35">
        <v>17964.646613562218</v>
      </c>
      <c r="AB263" s="35">
        <v>56769.220563252558</v>
      </c>
      <c r="AC263" s="35">
        <v>34409.81</v>
      </c>
      <c r="AD263" s="35">
        <v>1918</v>
      </c>
      <c r="AE263" s="35">
        <v>1520.97</v>
      </c>
      <c r="AF263" s="35">
        <v>112582.64717681477</v>
      </c>
      <c r="AG263" s="137">
        <v>84535</v>
      </c>
      <c r="AH263" s="35">
        <v>109069.37897420001</v>
      </c>
      <c r="AI263" s="35">
        <v>0</v>
      </c>
      <c r="AJ263" s="35">
        <v>24478.243974200002</v>
      </c>
      <c r="AK263" s="35">
        <v>24478.243974200002</v>
      </c>
      <c r="AL263" s="35">
        <v>84535</v>
      </c>
      <c r="AM263" s="35">
        <v>84591.135000000009</v>
      </c>
      <c r="AN263" s="35">
        <v>56.135000000009313</v>
      </c>
      <c r="AO263" s="35">
        <v>-67018.881283799987</v>
      </c>
      <c r="AP263" s="35">
        <v>-91553.260257999995</v>
      </c>
      <c r="AQ263" s="35">
        <v>24534.378974200008</v>
      </c>
      <c r="AR263" s="35">
        <v>-318507.7</v>
      </c>
      <c r="AS263" s="35">
        <v>0</v>
      </c>
    </row>
    <row r="264" spans="2:45" s="1" customFormat="1" ht="12.75" x14ac:dyDescent="0.2">
      <c r="B264" s="32" t="s">
        <v>1211</v>
      </c>
      <c r="C264" s="33" t="s">
        <v>1147</v>
      </c>
      <c r="D264" s="32" t="s">
        <v>1148</v>
      </c>
      <c r="E264" s="32" t="s">
        <v>12</v>
      </c>
      <c r="F264" s="32" t="s">
        <v>17</v>
      </c>
      <c r="G264" s="32" t="s">
        <v>20</v>
      </c>
      <c r="H264" s="32" t="s">
        <v>26</v>
      </c>
      <c r="I264" s="32" t="s">
        <v>10</v>
      </c>
      <c r="J264" s="32" t="s">
        <v>16</v>
      </c>
      <c r="K264" s="32" t="s">
        <v>1149</v>
      </c>
      <c r="L264" s="34">
        <v>772</v>
      </c>
      <c r="M264" s="151">
        <v>48694.402137000005</v>
      </c>
      <c r="N264" s="35">
        <v>2824</v>
      </c>
      <c r="O264" s="35">
        <v>0</v>
      </c>
      <c r="P264" s="31">
        <v>4827.4021370000046</v>
      </c>
      <c r="Q264" s="36">
        <v>1885.473821</v>
      </c>
      <c r="R264" s="37">
        <v>0</v>
      </c>
      <c r="S264" s="37">
        <v>506.02981485733716</v>
      </c>
      <c r="T264" s="37">
        <v>1037.9701851426628</v>
      </c>
      <c r="U264" s="38">
        <v>1544.0083260249901</v>
      </c>
      <c r="V264" s="39">
        <v>3429.4821470249899</v>
      </c>
      <c r="W264" s="35">
        <v>8256.8842840249945</v>
      </c>
      <c r="X264" s="35">
        <v>948.80590285733706</v>
      </c>
      <c r="Y264" s="34">
        <v>7308.0783811676574</v>
      </c>
      <c r="Z264" s="145">
        <v>0</v>
      </c>
      <c r="AA264" s="35">
        <v>3129.7861752033928</v>
      </c>
      <c r="AB264" s="35">
        <v>6462.3545311137832</v>
      </c>
      <c r="AC264" s="35">
        <v>5309</v>
      </c>
      <c r="AD264" s="35">
        <v>0</v>
      </c>
      <c r="AE264" s="35">
        <v>0</v>
      </c>
      <c r="AF264" s="35">
        <v>14901.140706317175</v>
      </c>
      <c r="AG264" s="137">
        <v>9562</v>
      </c>
      <c r="AH264" s="35">
        <v>9562</v>
      </c>
      <c r="AI264" s="35">
        <v>0</v>
      </c>
      <c r="AJ264" s="35">
        <v>0</v>
      </c>
      <c r="AK264" s="35">
        <v>0</v>
      </c>
      <c r="AL264" s="35">
        <v>9562</v>
      </c>
      <c r="AM264" s="35">
        <v>9562</v>
      </c>
      <c r="AN264" s="35">
        <v>0</v>
      </c>
      <c r="AO264" s="35">
        <v>4827.4021370000046</v>
      </c>
      <c r="AP264" s="35">
        <v>4827.4021370000046</v>
      </c>
      <c r="AQ264" s="35">
        <v>0</v>
      </c>
      <c r="AR264" s="35">
        <v>2824</v>
      </c>
      <c r="AS264" s="35">
        <v>0</v>
      </c>
    </row>
    <row r="265" spans="2:45" s="1" customFormat="1" ht="12.75" x14ac:dyDescent="0.2">
      <c r="B265" s="32" t="s">
        <v>1211</v>
      </c>
      <c r="C265" s="33" t="s">
        <v>397</v>
      </c>
      <c r="D265" s="32" t="s">
        <v>398</v>
      </c>
      <c r="E265" s="32" t="s">
        <v>12</v>
      </c>
      <c r="F265" s="32" t="s">
        <v>17</v>
      </c>
      <c r="G265" s="32" t="s">
        <v>20</v>
      </c>
      <c r="H265" s="32" t="s">
        <v>26</v>
      </c>
      <c r="I265" s="32" t="s">
        <v>10</v>
      </c>
      <c r="J265" s="32" t="s">
        <v>13</v>
      </c>
      <c r="K265" s="32" t="s">
        <v>399</v>
      </c>
      <c r="L265" s="34">
        <v>7014</v>
      </c>
      <c r="M265" s="151">
        <v>197807.451955</v>
      </c>
      <c r="N265" s="35">
        <v>-309868</v>
      </c>
      <c r="O265" s="35">
        <v>190723.63105383399</v>
      </c>
      <c r="P265" s="31">
        <v>-32149.900849500002</v>
      </c>
      <c r="Q265" s="36">
        <v>10866.907627000001</v>
      </c>
      <c r="R265" s="37">
        <v>32149.900849500002</v>
      </c>
      <c r="S265" s="37">
        <v>4257.6170548587779</v>
      </c>
      <c r="T265" s="37">
        <v>152781.96333947818</v>
      </c>
      <c r="U265" s="38">
        <v>189190.50144872599</v>
      </c>
      <c r="V265" s="39">
        <v>200057.409075726</v>
      </c>
      <c r="W265" s="35">
        <v>200057.409075726</v>
      </c>
      <c r="X265" s="35">
        <v>191565.17032769276</v>
      </c>
      <c r="Y265" s="34">
        <v>8492.23874803324</v>
      </c>
      <c r="Z265" s="145">
        <v>0</v>
      </c>
      <c r="AA265" s="35">
        <v>11450.191233149684</v>
      </c>
      <c r="AB265" s="35">
        <v>27895.161957952994</v>
      </c>
      <c r="AC265" s="35">
        <v>101291.08</v>
      </c>
      <c r="AD265" s="35">
        <v>1414.75</v>
      </c>
      <c r="AE265" s="35">
        <v>138.5</v>
      </c>
      <c r="AF265" s="35">
        <v>142189.6831911027</v>
      </c>
      <c r="AG265" s="137">
        <v>60889</v>
      </c>
      <c r="AH265" s="35">
        <v>96885.647195500002</v>
      </c>
      <c r="AI265" s="35">
        <v>0</v>
      </c>
      <c r="AJ265" s="35">
        <v>19780.7451955</v>
      </c>
      <c r="AK265" s="35">
        <v>19780.7451955</v>
      </c>
      <c r="AL265" s="35">
        <v>60889</v>
      </c>
      <c r="AM265" s="35">
        <v>77104.902000000002</v>
      </c>
      <c r="AN265" s="35">
        <v>16215.902000000002</v>
      </c>
      <c r="AO265" s="35">
        <v>-32149.900849500002</v>
      </c>
      <c r="AP265" s="35">
        <v>-68146.548045000003</v>
      </c>
      <c r="AQ265" s="35">
        <v>35996.647195500002</v>
      </c>
      <c r="AR265" s="35">
        <v>-309868</v>
      </c>
      <c r="AS265" s="35">
        <v>0</v>
      </c>
    </row>
    <row r="266" spans="2:45" s="1" customFormat="1" ht="12.75" x14ac:dyDescent="0.2">
      <c r="B266" s="32" t="s">
        <v>1211</v>
      </c>
      <c r="C266" s="33" t="s">
        <v>748</v>
      </c>
      <c r="D266" s="32" t="s">
        <v>749</v>
      </c>
      <c r="E266" s="32" t="s">
        <v>12</v>
      </c>
      <c r="F266" s="32" t="s">
        <v>17</v>
      </c>
      <c r="G266" s="32" t="s">
        <v>20</v>
      </c>
      <c r="H266" s="32" t="s">
        <v>26</v>
      </c>
      <c r="I266" s="32" t="s">
        <v>10</v>
      </c>
      <c r="J266" s="32" t="s">
        <v>14</v>
      </c>
      <c r="K266" s="32" t="s">
        <v>750</v>
      </c>
      <c r="L266" s="34">
        <v>44744</v>
      </c>
      <c r="M266" s="151">
        <v>928595.44727599993</v>
      </c>
      <c r="N266" s="35">
        <v>28445</v>
      </c>
      <c r="O266" s="35">
        <v>0</v>
      </c>
      <c r="P266" s="31">
        <v>1408467.487276</v>
      </c>
      <c r="Q266" s="36">
        <v>72710.339141000004</v>
      </c>
      <c r="R266" s="37">
        <v>0</v>
      </c>
      <c r="S266" s="37">
        <v>60119.880874308801</v>
      </c>
      <c r="T266" s="37">
        <v>29368.119125691199</v>
      </c>
      <c r="U266" s="38">
        <v>89488.482564329228</v>
      </c>
      <c r="V266" s="39">
        <v>162198.82170532923</v>
      </c>
      <c r="W266" s="35">
        <v>1570666.3089813292</v>
      </c>
      <c r="X266" s="35">
        <v>112724.77663930878</v>
      </c>
      <c r="Y266" s="34">
        <v>1457941.5323420204</v>
      </c>
      <c r="Z266" s="145">
        <v>0</v>
      </c>
      <c r="AA266" s="35">
        <v>46446.505442486421</v>
      </c>
      <c r="AB266" s="35">
        <v>321757.96514508885</v>
      </c>
      <c r="AC266" s="35">
        <v>252040.49000000002</v>
      </c>
      <c r="AD266" s="35">
        <v>18856.074985462357</v>
      </c>
      <c r="AE266" s="35">
        <v>13092.37</v>
      </c>
      <c r="AF266" s="35">
        <v>652193.40557303769</v>
      </c>
      <c r="AG266" s="137">
        <v>21635</v>
      </c>
      <c r="AH266" s="35">
        <v>451427.03999999992</v>
      </c>
      <c r="AI266" s="35">
        <v>8014</v>
      </c>
      <c r="AJ266" s="35">
        <v>8014</v>
      </c>
      <c r="AK266" s="35">
        <v>0</v>
      </c>
      <c r="AL266" s="35">
        <v>13621</v>
      </c>
      <c r="AM266" s="35">
        <v>443413.03999999992</v>
      </c>
      <c r="AN266" s="35">
        <v>429792.03999999992</v>
      </c>
      <c r="AO266" s="35">
        <v>1408467.487276</v>
      </c>
      <c r="AP266" s="35">
        <v>978675.44727600005</v>
      </c>
      <c r="AQ266" s="35">
        <v>429792.04000000004</v>
      </c>
      <c r="AR266" s="35">
        <v>28445</v>
      </c>
      <c r="AS266" s="35">
        <v>0</v>
      </c>
    </row>
    <row r="267" spans="2:45" s="1" customFormat="1" ht="12.75" x14ac:dyDescent="0.2">
      <c r="B267" s="32" t="s">
        <v>1211</v>
      </c>
      <c r="C267" s="33" t="s">
        <v>541</v>
      </c>
      <c r="D267" s="32" t="s">
        <v>542</v>
      </c>
      <c r="E267" s="32" t="s">
        <v>12</v>
      </c>
      <c r="F267" s="32" t="s">
        <v>17</v>
      </c>
      <c r="G267" s="32" t="s">
        <v>20</v>
      </c>
      <c r="H267" s="32" t="s">
        <v>26</v>
      </c>
      <c r="I267" s="32" t="s">
        <v>10</v>
      </c>
      <c r="J267" s="32" t="s">
        <v>11</v>
      </c>
      <c r="K267" s="32" t="s">
        <v>543</v>
      </c>
      <c r="L267" s="34">
        <v>2995</v>
      </c>
      <c r="M267" s="151">
        <v>93041.375398000004</v>
      </c>
      <c r="N267" s="35">
        <v>-40093</v>
      </c>
      <c r="O267" s="35">
        <v>28313.461619980022</v>
      </c>
      <c r="P267" s="31">
        <v>75355.562937800001</v>
      </c>
      <c r="Q267" s="36">
        <v>5394.7941629999996</v>
      </c>
      <c r="R267" s="37">
        <v>0</v>
      </c>
      <c r="S267" s="37">
        <v>2629.89462400101</v>
      </c>
      <c r="T267" s="37">
        <v>3360.10537599899</v>
      </c>
      <c r="U267" s="38">
        <v>5990.0323010943584</v>
      </c>
      <c r="V267" s="39">
        <v>11384.826464094358</v>
      </c>
      <c r="W267" s="35">
        <v>86740.389401894354</v>
      </c>
      <c r="X267" s="35">
        <v>4931.0524200010113</v>
      </c>
      <c r="Y267" s="34">
        <v>81809.336981893342</v>
      </c>
      <c r="Z267" s="145">
        <v>0</v>
      </c>
      <c r="AA267" s="35">
        <v>9173.4998901916315</v>
      </c>
      <c r="AB267" s="35">
        <v>18322.131138884015</v>
      </c>
      <c r="AC267" s="35">
        <v>35079.050000000003</v>
      </c>
      <c r="AD267" s="35">
        <v>1289</v>
      </c>
      <c r="AE267" s="35">
        <v>0</v>
      </c>
      <c r="AF267" s="35">
        <v>63863.681029075648</v>
      </c>
      <c r="AG267" s="137">
        <v>15554</v>
      </c>
      <c r="AH267" s="35">
        <v>42818.187539799997</v>
      </c>
      <c r="AI267" s="35">
        <v>0</v>
      </c>
      <c r="AJ267" s="35">
        <v>9304.1375398</v>
      </c>
      <c r="AK267" s="35">
        <v>9304.1375398</v>
      </c>
      <c r="AL267" s="35">
        <v>15554</v>
      </c>
      <c r="AM267" s="35">
        <v>33514.049999999996</v>
      </c>
      <c r="AN267" s="35">
        <v>17960.049999999996</v>
      </c>
      <c r="AO267" s="35">
        <v>75355.562937800001</v>
      </c>
      <c r="AP267" s="35">
        <v>48091.375398000011</v>
      </c>
      <c r="AQ267" s="35">
        <v>27264.187539799997</v>
      </c>
      <c r="AR267" s="35">
        <v>-40093</v>
      </c>
      <c r="AS267" s="35">
        <v>0</v>
      </c>
    </row>
    <row r="268" spans="2:45" s="1" customFormat="1" ht="12.75" x14ac:dyDescent="0.2">
      <c r="B268" s="32" t="s">
        <v>1211</v>
      </c>
      <c r="C268" s="33" t="s">
        <v>475</v>
      </c>
      <c r="D268" s="32" t="s">
        <v>476</v>
      </c>
      <c r="E268" s="32" t="s">
        <v>12</v>
      </c>
      <c r="F268" s="32" t="s">
        <v>17</v>
      </c>
      <c r="G268" s="32" t="s">
        <v>20</v>
      </c>
      <c r="H268" s="32" t="s">
        <v>26</v>
      </c>
      <c r="I268" s="32" t="s">
        <v>10</v>
      </c>
      <c r="J268" s="32" t="s">
        <v>14</v>
      </c>
      <c r="K268" s="32" t="s">
        <v>477</v>
      </c>
      <c r="L268" s="34">
        <v>23309</v>
      </c>
      <c r="M268" s="151">
        <v>549676.93733999995</v>
      </c>
      <c r="N268" s="35">
        <v>-204624</v>
      </c>
      <c r="O268" s="35">
        <v>103808.3342183654</v>
      </c>
      <c r="P268" s="31">
        <v>438600.82107399986</v>
      </c>
      <c r="Q268" s="36">
        <v>34111.857874000001</v>
      </c>
      <c r="R268" s="37">
        <v>0</v>
      </c>
      <c r="S268" s="37">
        <v>23176.593736008905</v>
      </c>
      <c r="T268" s="37">
        <v>23441.406263991095</v>
      </c>
      <c r="U268" s="38">
        <v>46618.25138771566</v>
      </c>
      <c r="V268" s="39">
        <v>80730.109261715668</v>
      </c>
      <c r="W268" s="35">
        <v>519330.93033571553</v>
      </c>
      <c r="X268" s="35">
        <v>43456.113255008939</v>
      </c>
      <c r="Y268" s="34">
        <v>475874.81708070659</v>
      </c>
      <c r="Z268" s="145">
        <v>6741.1898450284934</v>
      </c>
      <c r="AA268" s="35">
        <v>30063.772484017303</v>
      </c>
      <c r="AB268" s="35">
        <v>146641.3793290217</v>
      </c>
      <c r="AC268" s="35">
        <v>296367.18</v>
      </c>
      <c r="AD268" s="35">
        <v>8879.3491619019514</v>
      </c>
      <c r="AE268" s="35">
        <v>1904.76</v>
      </c>
      <c r="AF268" s="35">
        <v>490597.63081996946</v>
      </c>
      <c r="AG268" s="137">
        <v>15043</v>
      </c>
      <c r="AH268" s="35">
        <v>285959.88373399997</v>
      </c>
      <c r="AI268" s="35">
        <v>0</v>
      </c>
      <c r="AJ268" s="35">
        <v>54967.693734</v>
      </c>
      <c r="AK268" s="35">
        <v>54967.693734</v>
      </c>
      <c r="AL268" s="35">
        <v>15043</v>
      </c>
      <c r="AM268" s="35">
        <v>230992.18999999997</v>
      </c>
      <c r="AN268" s="35">
        <v>215949.18999999997</v>
      </c>
      <c r="AO268" s="35">
        <v>438600.82107399986</v>
      </c>
      <c r="AP268" s="35">
        <v>167683.93733999995</v>
      </c>
      <c r="AQ268" s="35">
        <v>270916.88373399992</v>
      </c>
      <c r="AR268" s="35">
        <v>-204624</v>
      </c>
      <c r="AS268" s="35">
        <v>0</v>
      </c>
    </row>
    <row r="269" spans="2:45" s="1" customFormat="1" ht="12.75" x14ac:dyDescent="0.2">
      <c r="B269" s="32" t="s">
        <v>1211</v>
      </c>
      <c r="C269" s="33" t="s">
        <v>240</v>
      </c>
      <c r="D269" s="32" t="s">
        <v>241</v>
      </c>
      <c r="E269" s="32" t="s">
        <v>12</v>
      </c>
      <c r="F269" s="32" t="s">
        <v>17</v>
      </c>
      <c r="G269" s="32" t="s">
        <v>20</v>
      </c>
      <c r="H269" s="32" t="s">
        <v>26</v>
      </c>
      <c r="I269" s="32" t="s">
        <v>10</v>
      </c>
      <c r="J269" s="32" t="s">
        <v>15</v>
      </c>
      <c r="K269" s="32" t="s">
        <v>242</v>
      </c>
      <c r="L269" s="34">
        <v>11802</v>
      </c>
      <c r="M269" s="151">
        <v>278119.42481500003</v>
      </c>
      <c r="N269" s="35">
        <v>-163898</v>
      </c>
      <c r="O269" s="35">
        <v>65495.298060627363</v>
      </c>
      <c r="P269" s="31">
        <v>-58159.632703499985</v>
      </c>
      <c r="Q269" s="36">
        <v>33619.445898999998</v>
      </c>
      <c r="R269" s="37">
        <v>58159.632703499985</v>
      </c>
      <c r="S269" s="37">
        <v>10045.103939432429</v>
      </c>
      <c r="T269" s="37">
        <v>30862.261114187204</v>
      </c>
      <c r="U269" s="38">
        <v>99067.531976225204</v>
      </c>
      <c r="V269" s="39">
        <v>132686.97787522519</v>
      </c>
      <c r="W269" s="35">
        <v>132686.97787522519</v>
      </c>
      <c r="X269" s="35">
        <v>59499.887995059806</v>
      </c>
      <c r="Y269" s="34">
        <v>73187.089880165382</v>
      </c>
      <c r="Z269" s="145">
        <v>0</v>
      </c>
      <c r="AA269" s="35">
        <v>27364.341391462593</v>
      </c>
      <c r="AB269" s="35">
        <v>142112.26026826093</v>
      </c>
      <c r="AC269" s="35">
        <v>115213.76999999999</v>
      </c>
      <c r="AD269" s="35">
        <v>2159.2379141560004</v>
      </c>
      <c r="AE269" s="35">
        <v>2914.7</v>
      </c>
      <c r="AF269" s="35">
        <v>289764.30957387952</v>
      </c>
      <c r="AG269" s="137">
        <v>155249</v>
      </c>
      <c r="AH269" s="35">
        <v>183060.94248150001</v>
      </c>
      <c r="AI269" s="35">
        <v>0</v>
      </c>
      <c r="AJ269" s="35">
        <v>27811.942481500006</v>
      </c>
      <c r="AK269" s="35">
        <v>27811.942481500006</v>
      </c>
      <c r="AL269" s="35">
        <v>155249</v>
      </c>
      <c r="AM269" s="35">
        <v>155249</v>
      </c>
      <c r="AN269" s="35">
        <v>0</v>
      </c>
      <c r="AO269" s="35">
        <v>-58159.632703499985</v>
      </c>
      <c r="AP269" s="35">
        <v>-85971.575184999994</v>
      </c>
      <c r="AQ269" s="35">
        <v>27811.942481500006</v>
      </c>
      <c r="AR269" s="35">
        <v>-163898</v>
      </c>
      <c r="AS269" s="35">
        <v>0</v>
      </c>
    </row>
    <row r="270" spans="2:45" s="1" customFormat="1" ht="12.75" x14ac:dyDescent="0.2">
      <c r="B270" s="32" t="s">
        <v>1211</v>
      </c>
      <c r="C270" s="33" t="s">
        <v>886</v>
      </c>
      <c r="D270" s="32" t="s">
        <v>887</v>
      </c>
      <c r="E270" s="32" t="s">
        <v>12</v>
      </c>
      <c r="F270" s="32" t="s">
        <v>17</v>
      </c>
      <c r="G270" s="32" t="s">
        <v>20</v>
      </c>
      <c r="H270" s="32" t="s">
        <v>26</v>
      </c>
      <c r="I270" s="32" t="s">
        <v>10</v>
      </c>
      <c r="J270" s="32" t="s">
        <v>13</v>
      </c>
      <c r="K270" s="32" t="s">
        <v>888</v>
      </c>
      <c r="L270" s="34">
        <v>8523</v>
      </c>
      <c r="M270" s="151">
        <v>330557.63205499999</v>
      </c>
      <c r="N270" s="35">
        <v>-518866</v>
      </c>
      <c r="O270" s="35">
        <v>185384.68242280211</v>
      </c>
      <c r="P270" s="31">
        <v>130170.39526049996</v>
      </c>
      <c r="Q270" s="36">
        <v>36800.093047000002</v>
      </c>
      <c r="R270" s="37">
        <v>0</v>
      </c>
      <c r="S270" s="37">
        <v>14402.616246862674</v>
      </c>
      <c r="T270" s="37">
        <v>25478.70918823078</v>
      </c>
      <c r="U270" s="38">
        <v>39881.54049526975</v>
      </c>
      <c r="V270" s="39">
        <v>76681.633542269759</v>
      </c>
      <c r="W270" s="35">
        <v>206852.02880276972</v>
      </c>
      <c r="X270" s="35">
        <v>58021.388794164843</v>
      </c>
      <c r="Y270" s="34">
        <v>148830.64000860488</v>
      </c>
      <c r="Z270" s="145">
        <v>0</v>
      </c>
      <c r="AA270" s="35">
        <v>18619.822732295368</v>
      </c>
      <c r="AB270" s="35">
        <v>60651.096751902813</v>
      </c>
      <c r="AC270" s="35">
        <v>35725.97</v>
      </c>
      <c r="AD270" s="35">
        <v>9892.5780302520398</v>
      </c>
      <c r="AE270" s="35">
        <v>24493.63</v>
      </c>
      <c r="AF270" s="35">
        <v>149383.09751445023</v>
      </c>
      <c r="AG270" s="137">
        <v>377415</v>
      </c>
      <c r="AH270" s="35">
        <v>410470.76320549997</v>
      </c>
      <c r="AI270" s="35">
        <v>0</v>
      </c>
      <c r="AJ270" s="35">
        <v>33055.763205499999</v>
      </c>
      <c r="AK270" s="35">
        <v>33055.763205499999</v>
      </c>
      <c r="AL270" s="35">
        <v>377415</v>
      </c>
      <c r="AM270" s="35">
        <v>377415</v>
      </c>
      <c r="AN270" s="35">
        <v>0</v>
      </c>
      <c r="AO270" s="35">
        <v>130170.39526049996</v>
      </c>
      <c r="AP270" s="35">
        <v>97114.632054999965</v>
      </c>
      <c r="AQ270" s="35">
        <v>33055.763205499999</v>
      </c>
      <c r="AR270" s="35">
        <v>-518866</v>
      </c>
      <c r="AS270" s="35">
        <v>0</v>
      </c>
    </row>
    <row r="271" spans="2:45" s="1" customFormat="1" ht="12.75" x14ac:dyDescent="0.2">
      <c r="B271" s="32" t="s">
        <v>1211</v>
      </c>
      <c r="C271" s="33" t="s">
        <v>261</v>
      </c>
      <c r="D271" s="32" t="s">
        <v>262</v>
      </c>
      <c r="E271" s="32" t="s">
        <v>12</v>
      </c>
      <c r="F271" s="32" t="s">
        <v>17</v>
      </c>
      <c r="G271" s="32" t="s">
        <v>20</v>
      </c>
      <c r="H271" s="32" t="s">
        <v>26</v>
      </c>
      <c r="I271" s="32" t="s">
        <v>10</v>
      </c>
      <c r="J271" s="32" t="s">
        <v>11</v>
      </c>
      <c r="K271" s="32" t="s">
        <v>263</v>
      </c>
      <c r="L271" s="34">
        <v>1232</v>
      </c>
      <c r="M271" s="151">
        <v>20500.615581000005</v>
      </c>
      <c r="N271" s="35">
        <v>-10915</v>
      </c>
      <c r="O271" s="35">
        <v>7077.9518729837855</v>
      </c>
      <c r="P271" s="31">
        <v>24843.757139100006</v>
      </c>
      <c r="Q271" s="36">
        <v>2783.757396</v>
      </c>
      <c r="R271" s="37">
        <v>0</v>
      </c>
      <c r="S271" s="37">
        <v>1150.9497782861563</v>
      </c>
      <c r="T271" s="37">
        <v>1313.0502217138437</v>
      </c>
      <c r="U271" s="38">
        <v>2464.0132871279634</v>
      </c>
      <c r="V271" s="39">
        <v>5247.7706831279629</v>
      </c>
      <c r="W271" s="35">
        <v>30091.527822227967</v>
      </c>
      <c r="X271" s="35">
        <v>2158.0308342861499</v>
      </c>
      <c r="Y271" s="34">
        <v>27933.496987941817</v>
      </c>
      <c r="Z271" s="145">
        <v>0</v>
      </c>
      <c r="AA271" s="35">
        <v>2263.2505215607603</v>
      </c>
      <c r="AB271" s="35">
        <v>9144.3057084114298</v>
      </c>
      <c r="AC271" s="35">
        <v>6583.73</v>
      </c>
      <c r="AD271" s="35">
        <v>0</v>
      </c>
      <c r="AE271" s="35">
        <v>559.54999999999995</v>
      </c>
      <c r="AF271" s="35">
        <v>18550.836229972188</v>
      </c>
      <c r="AG271" s="137">
        <v>5564</v>
      </c>
      <c r="AH271" s="35">
        <v>15836.1415581</v>
      </c>
      <c r="AI271" s="35">
        <v>0</v>
      </c>
      <c r="AJ271" s="35">
        <v>2050.0615581000006</v>
      </c>
      <c r="AK271" s="35">
        <v>2050.0615581000006</v>
      </c>
      <c r="AL271" s="35">
        <v>5564</v>
      </c>
      <c r="AM271" s="35">
        <v>13786.08</v>
      </c>
      <c r="AN271" s="35">
        <v>8222.08</v>
      </c>
      <c r="AO271" s="35">
        <v>24843.757139100006</v>
      </c>
      <c r="AP271" s="35">
        <v>14571.615581000004</v>
      </c>
      <c r="AQ271" s="35">
        <v>10272.1415581</v>
      </c>
      <c r="AR271" s="35">
        <v>-10915</v>
      </c>
      <c r="AS271" s="35">
        <v>0</v>
      </c>
    </row>
    <row r="272" spans="2:45" s="1" customFormat="1" ht="12.75" x14ac:dyDescent="0.2">
      <c r="B272" s="32" t="s">
        <v>1211</v>
      </c>
      <c r="C272" s="33" t="s">
        <v>367</v>
      </c>
      <c r="D272" s="32" t="s">
        <v>368</v>
      </c>
      <c r="E272" s="32" t="s">
        <v>12</v>
      </c>
      <c r="F272" s="32" t="s">
        <v>17</v>
      </c>
      <c r="G272" s="32" t="s">
        <v>20</v>
      </c>
      <c r="H272" s="32" t="s">
        <v>26</v>
      </c>
      <c r="I272" s="32" t="s">
        <v>10</v>
      </c>
      <c r="J272" s="32" t="s">
        <v>11</v>
      </c>
      <c r="K272" s="32" t="s">
        <v>369</v>
      </c>
      <c r="L272" s="34">
        <v>2072</v>
      </c>
      <c r="M272" s="151">
        <v>62013.206507000003</v>
      </c>
      <c r="N272" s="35">
        <v>-82398</v>
      </c>
      <c r="O272" s="35">
        <v>61974.571547897132</v>
      </c>
      <c r="P272" s="31">
        <v>9002.2071577000024</v>
      </c>
      <c r="Q272" s="36">
        <v>3732.043028</v>
      </c>
      <c r="R272" s="37">
        <v>0</v>
      </c>
      <c r="S272" s="37">
        <v>1390.4653588576768</v>
      </c>
      <c r="T272" s="37">
        <v>42240.06611843811</v>
      </c>
      <c r="U272" s="38">
        <v>43630.766755077784</v>
      </c>
      <c r="V272" s="39">
        <v>47362.809783077784</v>
      </c>
      <c r="W272" s="35">
        <v>56365.016940777787</v>
      </c>
      <c r="X272" s="35">
        <v>53064.101099054802</v>
      </c>
      <c r="Y272" s="34">
        <v>3300.9158417229846</v>
      </c>
      <c r="Z272" s="145">
        <v>0</v>
      </c>
      <c r="AA272" s="35">
        <v>2686.3738653159371</v>
      </c>
      <c r="AB272" s="35">
        <v>6327.2110202675431</v>
      </c>
      <c r="AC272" s="35">
        <v>26598.16</v>
      </c>
      <c r="AD272" s="35">
        <v>1475.0097182500001</v>
      </c>
      <c r="AE272" s="35">
        <v>0</v>
      </c>
      <c r="AF272" s="35">
        <v>37086.754603833484</v>
      </c>
      <c r="AG272" s="137">
        <v>23000</v>
      </c>
      <c r="AH272" s="35">
        <v>29387.0006507</v>
      </c>
      <c r="AI272" s="35">
        <v>0</v>
      </c>
      <c r="AJ272" s="35">
        <v>6201.3206507000004</v>
      </c>
      <c r="AK272" s="35">
        <v>6201.3206507000004</v>
      </c>
      <c r="AL272" s="35">
        <v>23000</v>
      </c>
      <c r="AM272" s="35">
        <v>23185.68</v>
      </c>
      <c r="AN272" s="35">
        <v>185.68000000000029</v>
      </c>
      <c r="AO272" s="35">
        <v>9002.2071577000024</v>
      </c>
      <c r="AP272" s="35">
        <v>2615.2065070000017</v>
      </c>
      <c r="AQ272" s="35">
        <v>6387.0006506999998</v>
      </c>
      <c r="AR272" s="35">
        <v>-82398</v>
      </c>
      <c r="AS272" s="35">
        <v>0</v>
      </c>
    </row>
    <row r="273" spans="2:45" s="1" customFormat="1" ht="12.75" x14ac:dyDescent="0.2">
      <c r="B273" s="32" t="s">
        <v>1211</v>
      </c>
      <c r="C273" s="33" t="s">
        <v>949</v>
      </c>
      <c r="D273" s="32" t="s">
        <v>950</v>
      </c>
      <c r="E273" s="32" t="s">
        <v>12</v>
      </c>
      <c r="F273" s="32" t="s">
        <v>17</v>
      </c>
      <c r="G273" s="32" t="s">
        <v>20</v>
      </c>
      <c r="H273" s="32" t="s">
        <v>26</v>
      </c>
      <c r="I273" s="32" t="s">
        <v>10</v>
      </c>
      <c r="J273" s="32" t="s">
        <v>13</v>
      </c>
      <c r="K273" s="32" t="s">
        <v>951</v>
      </c>
      <c r="L273" s="34">
        <v>5171</v>
      </c>
      <c r="M273" s="151">
        <v>249532.53742900002</v>
      </c>
      <c r="N273" s="35">
        <v>-79751</v>
      </c>
      <c r="O273" s="35">
        <v>41769.890460679373</v>
      </c>
      <c r="P273" s="31">
        <v>239998.59417190001</v>
      </c>
      <c r="Q273" s="36">
        <v>20902.536516</v>
      </c>
      <c r="R273" s="37">
        <v>0</v>
      </c>
      <c r="S273" s="37">
        <v>2867.1277314296722</v>
      </c>
      <c r="T273" s="37">
        <v>7474.8722685703278</v>
      </c>
      <c r="U273" s="38">
        <v>10342.055769268423</v>
      </c>
      <c r="V273" s="39">
        <v>31244.592285268423</v>
      </c>
      <c r="W273" s="35">
        <v>271243.18645716843</v>
      </c>
      <c r="X273" s="35">
        <v>5375.8644964296254</v>
      </c>
      <c r="Y273" s="34">
        <v>265867.3219607388</v>
      </c>
      <c r="Z273" s="145">
        <v>0</v>
      </c>
      <c r="AA273" s="35">
        <v>7179.0378255895712</v>
      </c>
      <c r="AB273" s="35">
        <v>34686.278304399959</v>
      </c>
      <c r="AC273" s="35">
        <v>58416.2</v>
      </c>
      <c r="AD273" s="35">
        <v>558.39834825000025</v>
      </c>
      <c r="AE273" s="35">
        <v>0</v>
      </c>
      <c r="AF273" s="35">
        <v>100839.91447823953</v>
      </c>
      <c r="AG273" s="137">
        <v>55208</v>
      </c>
      <c r="AH273" s="35">
        <v>81798.056742900008</v>
      </c>
      <c r="AI273" s="35">
        <v>0</v>
      </c>
      <c r="AJ273" s="35">
        <v>24953.253742900004</v>
      </c>
      <c r="AK273" s="35">
        <v>24953.253742900004</v>
      </c>
      <c r="AL273" s="35">
        <v>55208</v>
      </c>
      <c r="AM273" s="35">
        <v>56844.803</v>
      </c>
      <c r="AN273" s="35">
        <v>1636.8029999999999</v>
      </c>
      <c r="AO273" s="35">
        <v>239998.59417190001</v>
      </c>
      <c r="AP273" s="35">
        <v>213408.53742900002</v>
      </c>
      <c r="AQ273" s="35">
        <v>26590.056742899993</v>
      </c>
      <c r="AR273" s="35">
        <v>-79751</v>
      </c>
      <c r="AS273" s="35">
        <v>0</v>
      </c>
    </row>
    <row r="274" spans="2:45" s="1" customFormat="1" ht="12.75" x14ac:dyDescent="0.2">
      <c r="B274" s="32" t="s">
        <v>1211</v>
      </c>
      <c r="C274" s="33" t="s">
        <v>973</v>
      </c>
      <c r="D274" s="32" t="s">
        <v>974</v>
      </c>
      <c r="E274" s="32" t="s">
        <v>12</v>
      </c>
      <c r="F274" s="32" t="s">
        <v>17</v>
      </c>
      <c r="G274" s="32" t="s">
        <v>20</v>
      </c>
      <c r="H274" s="32" t="s">
        <v>26</v>
      </c>
      <c r="I274" s="32" t="s">
        <v>10</v>
      </c>
      <c r="J274" s="32" t="s">
        <v>14</v>
      </c>
      <c r="K274" s="32" t="s">
        <v>975</v>
      </c>
      <c r="L274" s="34">
        <v>40898</v>
      </c>
      <c r="M274" s="151">
        <v>1339308.3497330002</v>
      </c>
      <c r="N274" s="35">
        <v>-554548.32000000007</v>
      </c>
      <c r="O274" s="35">
        <v>177594.38916725386</v>
      </c>
      <c r="P274" s="31">
        <v>836778.0447062999</v>
      </c>
      <c r="Q274" s="36">
        <v>102245.777751</v>
      </c>
      <c r="R274" s="37">
        <v>0</v>
      </c>
      <c r="S274" s="37">
        <v>49089.544201161705</v>
      </c>
      <c r="T274" s="37">
        <v>32706.455798838295</v>
      </c>
      <c r="U274" s="38">
        <v>81796.441085194354</v>
      </c>
      <c r="V274" s="39">
        <v>184042.21883619437</v>
      </c>
      <c r="W274" s="35">
        <v>1020820.2635424943</v>
      </c>
      <c r="X274" s="35">
        <v>92042.89537716168</v>
      </c>
      <c r="Y274" s="34">
        <v>928777.36816533259</v>
      </c>
      <c r="Z274" s="145">
        <v>10695.653276245155</v>
      </c>
      <c r="AA274" s="35">
        <v>240417.15650423884</v>
      </c>
      <c r="AB274" s="35">
        <v>371394.50029556273</v>
      </c>
      <c r="AC274" s="35">
        <v>310372.96999999997</v>
      </c>
      <c r="AD274" s="35">
        <v>3830.9840080937506</v>
      </c>
      <c r="AE274" s="35">
        <v>10416.540000000001</v>
      </c>
      <c r="AF274" s="35">
        <v>947127.80408414046</v>
      </c>
      <c r="AG274" s="137">
        <v>0</v>
      </c>
      <c r="AH274" s="35">
        <v>539230.01497329993</v>
      </c>
      <c r="AI274" s="35">
        <v>0</v>
      </c>
      <c r="AJ274" s="35">
        <v>133930.83497330002</v>
      </c>
      <c r="AK274" s="35">
        <v>133930.83497330002</v>
      </c>
      <c r="AL274" s="35">
        <v>0</v>
      </c>
      <c r="AM274" s="35">
        <v>405299.17999999993</v>
      </c>
      <c r="AN274" s="35">
        <v>405299.17999999993</v>
      </c>
      <c r="AO274" s="35">
        <v>836778.0447062999</v>
      </c>
      <c r="AP274" s="35">
        <v>297548.02973299997</v>
      </c>
      <c r="AQ274" s="35">
        <v>539230.01497330004</v>
      </c>
      <c r="AR274" s="35">
        <v>-554548.32000000007</v>
      </c>
      <c r="AS274" s="35">
        <v>0</v>
      </c>
    </row>
    <row r="275" spans="2:45" s="1" customFormat="1" ht="12.75" x14ac:dyDescent="0.2">
      <c r="B275" s="32" t="s">
        <v>1211</v>
      </c>
      <c r="C275" s="33" t="s">
        <v>934</v>
      </c>
      <c r="D275" s="32" t="s">
        <v>935</v>
      </c>
      <c r="E275" s="32" t="s">
        <v>12</v>
      </c>
      <c r="F275" s="32" t="s">
        <v>17</v>
      </c>
      <c r="G275" s="32" t="s">
        <v>20</v>
      </c>
      <c r="H275" s="32" t="s">
        <v>26</v>
      </c>
      <c r="I275" s="32" t="s">
        <v>10</v>
      </c>
      <c r="J275" s="32" t="s">
        <v>11</v>
      </c>
      <c r="K275" s="32" t="s">
        <v>936</v>
      </c>
      <c r="L275" s="34">
        <v>2005</v>
      </c>
      <c r="M275" s="151">
        <v>53034.396788000005</v>
      </c>
      <c r="N275" s="35">
        <v>-33569</v>
      </c>
      <c r="O275" s="35">
        <v>19872.981221611106</v>
      </c>
      <c r="P275" s="31">
        <v>8674.7864668000111</v>
      </c>
      <c r="Q275" s="36">
        <v>3932.7227280000002</v>
      </c>
      <c r="R275" s="37">
        <v>0</v>
      </c>
      <c r="S275" s="37">
        <v>1055.7876708575484</v>
      </c>
      <c r="T275" s="37">
        <v>6849.0816207144298</v>
      </c>
      <c r="U275" s="38">
        <v>7904.9119186051803</v>
      </c>
      <c r="V275" s="39">
        <v>11837.63464660518</v>
      </c>
      <c r="W275" s="35">
        <v>20512.421113405191</v>
      </c>
      <c r="X275" s="35">
        <v>10168.888121668648</v>
      </c>
      <c r="Y275" s="34">
        <v>10343.532991736543</v>
      </c>
      <c r="Z275" s="145">
        <v>0</v>
      </c>
      <c r="AA275" s="35">
        <v>2536.5368473670833</v>
      </c>
      <c r="AB275" s="35">
        <v>9256.7425670531702</v>
      </c>
      <c r="AC275" s="35">
        <v>29418.129999999997</v>
      </c>
      <c r="AD275" s="35">
        <v>531.83515074620004</v>
      </c>
      <c r="AE275" s="35">
        <v>0</v>
      </c>
      <c r="AF275" s="35">
        <v>41743.244565166453</v>
      </c>
      <c r="AG275" s="137">
        <v>21058</v>
      </c>
      <c r="AH275" s="35">
        <v>27739.389678800002</v>
      </c>
      <c r="AI275" s="35">
        <v>0</v>
      </c>
      <c r="AJ275" s="35">
        <v>5303.4396788000013</v>
      </c>
      <c r="AK275" s="35">
        <v>5303.4396788000013</v>
      </c>
      <c r="AL275" s="35">
        <v>21058</v>
      </c>
      <c r="AM275" s="35">
        <v>22435.95</v>
      </c>
      <c r="AN275" s="35">
        <v>1377.9500000000007</v>
      </c>
      <c r="AO275" s="35">
        <v>8674.7864668000111</v>
      </c>
      <c r="AP275" s="35">
        <v>1993.3967880000091</v>
      </c>
      <c r="AQ275" s="35">
        <v>6681.389678800002</v>
      </c>
      <c r="AR275" s="35">
        <v>-33569</v>
      </c>
      <c r="AS275" s="35">
        <v>0</v>
      </c>
    </row>
    <row r="276" spans="2:45" s="1" customFormat="1" ht="12.75" x14ac:dyDescent="0.2">
      <c r="B276" s="32" t="s">
        <v>1211</v>
      </c>
      <c r="C276" s="33" t="s">
        <v>613</v>
      </c>
      <c r="D276" s="32" t="s">
        <v>614</v>
      </c>
      <c r="E276" s="32" t="s">
        <v>12</v>
      </c>
      <c r="F276" s="32" t="s">
        <v>17</v>
      </c>
      <c r="G276" s="32" t="s">
        <v>20</v>
      </c>
      <c r="H276" s="32" t="s">
        <v>26</v>
      </c>
      <c r="I276" s="32" t="s">
        <v>10</v>
      </c>
      <c r="J276" s="32" t="s">
        <v>11</v>
      </c>
      <c r="K276" s="32" t="s">
        <v>615</v>
      </c>
      <c r="L276" s="34">
        <v>2468</v>
      </c>
      <c r="M276" s="151">
        <v>60362.273079000006</v>
      </c>
      <c r="N276" s="35">
        <v>-89177</v>
      </c>
      <c r="O276" s="35">
        <v>45490.26236483988</v>
      </c>
      <c r="P276" s="31">
        <v>-10073.499613099993</v>
      </c>
      <c r="Q276" s="36">
        <v>3431.255999</v>
      </c>
      <c r="R276" s="37">
        <v>10073.499613099993</v>
      </c>
      <c r="S276" s="37">
        <v>1149.3451782861557</v>
      </c>
      <c r="T276" s="37">
        <v>35729.223349367894</v>
      </c>
      <c r="U276" s="38">
        <v>46952.321329933235</v>
      </c>
      <c r="V276" s="39">
        <v>50383.577328933236</v>
      </c>
      <c r="W276" s="35">
        <v>50383.577328933236</v>
      </c>
      <c r="X276" s="35">
        <v>45219.705606126045</v>
      </c>
      <c r="Y276" s="34">
        <v>5163.871722807191</v>
      </c>
      <c r="Z276" s="145">
        <v>0</v>
      </c>
      <c r="AA276" s="35">
        <v>6735.851632451212</v>
      </c>
      <c r="AB276" s="35">
        <v>10352.175664552169</v>
      </c>
      <c r="AC276" s="35">
        <v>30258.11</v>
      </c>
      <c r="AD276" s="35">
        <v>1732.9424285157495</v>
      </c>
      <c r="AE276" s="35">
        <v>0</v>
      </c>
      <c r="AF276" s="35">
        <v>49079.079725519136</v>
      </c>
      <c r="AG276" s="137">
        <v>42740</v>
      </c>
      <c r="AH276" s="35">
        <v>44428.227307900001</v>
      </c>
      <c r="AI276" s="35">
        <v>4348</v>
      </c>
      <c r="AJ276" s="35">
        <v>6036.2273079000006</v>
      </c>
      <c r="AK276" s="35">
        <v>1688.2273079000006</v>
      </c>
      <c r="AL276" s="35">
        <v>38392</v>
      </c>
      <c r="AM276" s="35">
        <v>38392</v>
      </c>
      <c r="AN276" s="35">
        <v>0</v>
      </c>
      <c r="AO276" s="35">
        <v>-10073.499613099993</v>
      </c>
      <c r="AP276" s="35">
        <v>-11761.726920999994</v>
      </c>
      <c r="AQ276" s="35">
        <v>1688.2273079000006</v>
      </c>
      <c r="AR276" s="35">
        <v>-89177</v>
      </c>
      <c r="AS276" s="35">
        <v>0</v>
      </c>
    </row>
    <row r="277" spans="2:45" s="1" customFormat="1" ht="12.75" x14ac:dyDescent="0.2">
      <c r="B277" s="32" t="s">
        <v>1211</v>
      </c>
      <c r="C277" s="33" t="s">
        <v>589</v>
      </c>
      <c r="D277" s="32" t="s">
        <v>590</v>
      </c>
      <c r="E277" s="32" t="s">
        <v>12</v>
      </c>
      <c r="F277" s="32" t="s">
        <v>17</v>
      </c>
      <c r="G277" s="32" t="s">
        <v>20</v>
      </c>
      <c r="H277" s="32" t="s">
        <v>26</v>
      </c>
      <c r="I277" s="32" t="s">
        <v>10</v>
      </c>
      <c r="J277" s="32" t="s">
        <v>13</v>
      </c>
      <c r="K277" s="32" t="s">
        <v>591</v>
      </c>
      <c r="L277" s="34">
        <v>8286</v>
      </c>
      <c r="M277" s="151">
        <v>261099.51546899998</v>
      </c>
      <c r="N277" s="35">
        <v>552247</v>
      </c>
      <c r="O277" s="35">
        <v>0</v>
      </c>
      <c r="P277" s="31">
        <v>995704.51546899998</v>
      </c>
      <c r="Q277" s="36">
        <v>14773.645725</v>
      </c>
      <c r="R277" s="37">
        <v>0</v>
      </c>
      <c r="S277" s="37">
        <v>8440.8629222889558</v>
      </c>
      <c r="T277" s="37">
        <v>8131.1370777110442</v>
      </c>
      <c r="U277" s="38">
        <v>16572.089364563559</v>
      </c>
      <c r="V277" s="39">
        <v>31345.735089563561</v>
      </c>
      <c r="W277" s="35">
        <v>1027050.2505585635</v>
      </c>
      <c r="X277" s="35">
        <v>15826.617979288916</v>
      </c>
      <c r="Y277" s="34">
        <v>1011223.6325792746</v>
      </c>
      <c r="Z277" s="145">
        <v>0</v>
      </c>
      <c r="AA277" s="35">
        <v>8767.4818667704421</v>
      </c>
      <c r="AB277" s="35">
        <v>36065.870297191526</v>
      </c>
      <c r="AC277" s="35">
        <v>58555.21</v>
      </c>
      <c r="AD277" s="35">
        <v>4825.4700000000012</v>
      </c>
      <c r="AE277" s="35">
        <v>384.44</v>
      </c>
      <c r="AF277" s="35">
        <v>108598.47216396197</v>
      </c>
      <c r="AG277" s="137">
        <v>214639</v>
      </c>
      <c r="AH277" s="35">
        <v>214639</v>
      </c>
      <c r="AI277" s="35">
        <v>0</v>
      </c>
      <c r="AJ277" s="35">
        <v>0</v>
      </c>
      <c r="AK277" s="35">
        <v>0</v>
      </c>
      <c r="AL277" s="35">
        <v>214639</v>
      </c>
      <c r="AM277" s="35">
        <v>214639</v>
      </c>
      <c r="AN277" s="35">
        <v>0</v>
      </c>
      <c r="AO277" s="35">
        <v>995704.51546899998</v>
      </c>
      <c r="AP277" s="35">
        <v>995704.51546899998</v>
      </c>
      <c r="AQ277" s="35">
        <v>0</v>
      </c>
      <c r="AR277" s="35">
        <v>552247</v>
      </c>
      <c r="AS277" s="35">
        <v>0</v>
      </c>
    </row>
    <row r="278" spans="2:45" s="1" customFormat="1" ht="12.75" x14ac:dyDescent="0.2">
      <c r="B278" s="32" t="s">
        <v>1211</v>
      </c>
      <c r="C278" s="33" t="s">
        <v>162</v>
      </c>
      <c r="D278" s="32" t="s">
        <v>163</v>
      </c>
      <c r="E278" s="32" t="s">
        <v>12</v>
      </c>
      <c r="F278" s="32" t="s">
        <v>17</v>
      </c>
      <c r="G278" s="32" t="s">
        <v>20</v>
      </c>
      <c r="H278" s="32" t="s">
        <v>26</v>
      </c>
      <c r="I278" s="32" t="s">
        <v>10</v>
      </c>
      <c r="J278" s="32" t="s">
        <v>11</v>
      </c>
      <c r="K278" s="32" t="s">
        <v>164</v>
      </c>
      <c r="L278" s="34">
        <v>1333</v>
      </c>
      <c r="M278" s="151">
        <v>64250.013912999995</v>
      </c>
      <c r="N278" s="35">
        <v>-3972</v>
      </c>
      <c r="O278" s="35">
        <v>0</v>
      </c>
      <c r="P278" s="31">
        <v>81619.285304299992</v>
      </c>
      <c r="Q278" s="36">
        <v>3280.2690010000001</v>
      </c>
      <c r="R278" s="37">
        <v>0</v>
      </c>
      <c r="S278" s="37">
        <v>538.36736914306391</v>
      </c>
      <c r="T278" s="37">
        <v>2127.632630856936</v>
      </c>
      <c r="U278" s="38">
        <v>2666.014376413616</v>
      </c>
      <c r="V278" s="39">
        <v>5946.2833774136161</v>
      </c>
      <c r="W278" s="35">
        <v>87565.568681713601</v>
      </c>
      <c r="X278" s="35">
        <v>1009.4388171430473</v>
      </c>
      <c r="Y278" s="34">
        <v>86556.129864570554</v>
      </c>
      <c r="Z278" s="145">
        <v>0</v>
      </c>
      <c r="AA278" s="35">
        <v>2536.1333061610403</v>
      </c>
      <c r="AB278" s="35">
        <v>6169.853443793666</v>
      </c>
      <c r="AC278" s="35">
        <v>16281.96</v>
      </c>
      <c r="AD278" s="35">
        <v>109</v>
      </c>
      <c r="AE278" s="35">
        <v>156</v>
      </c>
      <c r="AF278" s="35">
        <v>25252.946749954706</v>
      </c>
      <c r="AG278" s="137">
        <v>14858</v>
      </c>
      <c r="AH278" s="35">
        <v>21341.271391299997</v>
      </c>
      <c r="AI278" s="35">
        <v>0</v>
      </c>
      <c r="AJ278" s="35">
        <v>6425.0013913000003</v>
      </c>
      <c r="AK278" s="35">
        <v>6425.0013913000003</v>
      </c>
      <c r="AL278" s="35">
        <v>14858</v>
      </c>
      <c r="AM278" s="35">
        <v>14916.269999999999</v>
      </c>
      <c r="AN278" s="35">
        <v>58.269999999998618</v>
      </c>
      <c r="AO278" s="35">
        <v>81619.285304299992</v>
      </c>
      <c r="AP278" s="35">
        <v>75136.013912999988</v>
      </c>
      <c r="AQ278" s="35">
        <v>6483.2713913000043</v>
      </c>
      <c r="AR278" s="35">
        <v>-3972</v>
      </c>
      <c r="AS278" s="35">
        <v>0</v>
      </c>
    </row>
    <row r="279" spans="2:45" s="1" customFormat="1" ht="12.75" x14ac:dyDescent="0.2">
      <c r="B279" s="32" t="s">
        <v>1211</v>
      </c>
      <c r="C279" s="33" t="s">
        <v>403</v>
      </c>
      <c r="D279" s="32" t="s">
        <v>404</v>
      </c>
      <c r="E279" s="32" t="s">
        <v>12</v>
      </c>
      <c r="F279" s="32" t="s">
        <v>17</v>
      </c>
      <c r="G279" s="32" t="s">
        <v>20</v>
      </c>
      <c r="H279" s="32" t="s">
        <v>26</v>
      </c>
      <c r="I279" s="32" t="s">
        <v>10</v>
      </c>
      <c r="J279" s="32" t="s">
        <v>11</v>
      </c>
      <c r="K279" s="32" t="s">
        <v>405</v>
      </c>
      <c r="L279" s="34">
        <v>1862</v>
      </c>
      <c r="M279" s="151">
        <v>79001.044266000012</v>
      </c>
      <c r="N279" s="35">
        <v>-231487</v>
      </c>
      <c r="O279" s="35">
        <v>147549.25333790455</v>
      </c>
      <c r="P279" s="31">
        <v>-197217.07130739998</v>
      </c>
      <c r="Q279" s="36">
        <v>7976.5187139999998</v>
      </c>
      <c r="R279" s="37">
        <v>197217.07130739998</v>
      </c>
      <c r="S279" s="37">
        <v>3135.3912971440609</v>
      </c>
      <c r="T279" s="37">
        <v>108926.99519477415</v>
      </c>
      <c r="U279" s="38">
        <v>309281.12558979396</v>
      </c>
      <c r="V279" s="39">
        <v>317257.64430379396</v>
      </c>
      <c r="W279" s="35">
        <v>317257.64430379396</v>
      </c>
      <c r="X279" s="35">
        <v>148195.06069104862</v>
      </c>
      <c r="Y279" s="34">
        <v>169062.58361274534</v>
      </c>
      <c r="Z279" s="145">
        <v>0</v>
      </c>
      <c r="AA279" s="35">
        <v>1704.5460795225174</v>
      </c>
      <c r="AB279" s="35">
        <v>34877.068208542325</v>
      </c>
      <c r="AC279" s="35">
        <v>7804.97</v>
      </c>
      <c r="AD279" s="35">
        <v>1863.5</v>
      </c>
      <c r="AE279" s="35">
        <v>0</v>
      </c>
      <c r="AF279" s="35">
        <v>46250.084288064842</v>
      </c>
      <c r="AG279" s="137">
        <v>0</v>
      </c>
      <c r="AH279" s="35">
        <v>28735.884426600001</v>
      </c>
      <c r="AI279" s="35">
        <v>0</v>
      </c>
      <c r="AJ279" s="35">
        <v>7900.1044266000017</v>
      </c>
      <c r="AK279" s="35">
        <v>7900.1044266000017</v>
      </c>
      <c r="AL279" s="35">
        <v>0</v>
      </c>
      <c r="AM279" s="35">
        <v>20835.78</v>
      </c>
      <c r="AN279" s="35">
        <v>20835.78</v>
      </c>
      <c r="AO279" s="35">
        <v>-197217.07130739998</v>
      </c>
      <c r="AP279" s="35">
        <v>-225952.95573399999</v>
      </c>
      <c r="AQ279" s="35">
        <v>28735.884426600009</v>
      </c>
      <c r="AR279" s="35">
        <v>-231487</v>
      </c>
      <c r="AS279" s="35">
        <v>0</v>
      </c>
    </row>
    <row r="280" spans="2:45" s="1" customFormat="1" ht="12.75" x14ac:dyDescent="0.2">
      <c r="B280" s="32" t="s">
        <v>1211</v>
      </c>
      <c r="C280" s="33" t="s">
        <v>1044</v>
      </c>
      <c r="D280" s="32" t="s">
        <v>1045</v>
      </c>
      <c r="E280" s="32" t="s">
        <v>12</v>
      </c>
      <c r="F280" s="32" t="s">
        <v>17</v>
      </c>
      <c r="G280" s="32" t="s">
        <v>20</v>
      </c>
      <c r="H280" s="32" t="s">
        <v>26</v>
      </c>
      <c r="I280" s="32" t="s">
        <v>10</v>
      </c>
      <c r="J280" s="32" t="s">
        <v>11</v>
      </c>
      <c r="K280" s="32" t="s">
        <v>1046</v>
      </c>
      <c r="L280" s="34">
        <v>1911</v>
      </c>
      <c r="M280" s="151">
        <v>128115.20770899998</v>
      </c>
      <c r="N280" s="35">
        <v>41903</v>
      </c>
      <c r="O280" s="35">
        <v>0</v>
      </c>
      <c r="P280" s="31">
        <v>191402.29770899998</v>
      </c>
      <c r="Q280" s="36">
        <v>8628.7879919999996</v>
      </c>
      <c r="R280" s="37">
        <v>0</v>
      </c>
      <c r="S280" s="37">
        <v>2008.6734422864856</v>
      </c>
      <c r="T280" s="37">
        <v>1813.3265577135144</v>
      </c>
      <c r="U280" s="38">
        <v>3822.0206101473523</v>
      </c>
      <c r="V280" s="39">
        <v>12450.808602147352</v>
      </c>
      <c r="W280" s="35">
        <v>203853.10631114733</v>
      </c>
      <c r="X280" s="35">
        <v>3766.2627042864915</v>
      </c>
      <c r="Y280" s="34">
        <v>200086.84360686084</v>
      </c>
      <c r="Z280" s="145">
        <v>0</v>
      </c>
      <c r="AA280" s="35">
        <v>1703.9295617564987</v>
      </c>
      <c r="AB280" s="35">
        <v>7257.357486394103</v>
      </c>
      <c r="AC280" s="35">
        <v>16334.009999999998</v>
      </c>
      <c r="AD280" s="35">
        <v>779.84103576250004</v>
      </c>
      <c r="AE280" s="35">
        <v>177.05</v>
      </c>
      <c r="AF280" s="35">
        <v>26252.188083913097</v>
      </c>
      <c r="AG280" s="137">
        <v>3698</v>
      </c>
      <c r="AH280" s="35">
        <v>21384.09</v>
      </c>
      <c r="AI280" s="35">
        <v>0</v>
      </c>
      <c r="AJ280" s="35">
        <v>0</v>
      </c>
      <c r="AK280" s="35">
        <v>0</v>
      </c>
      <c r="AL280" s="35">
        <v>3698</v>
      </c>
      <c r="AM280" s="35">
        <v>21384.09</v>
      </c>
      <c r="AN280" s="35">
        <v>17686.09</v>
      </c>
      <c r="AO280" s="35">
        <v>191402.29770899998</v>
      </c>
      <c r="AP280" s="35">
        <v>173716.20770899998</v>
      </c>
      <c r="AQ280" s="35">
        <v>17686.089999999997</v>
      </c>
      <c r="AR280" s="35">
        <v>41903</v>
      </c>
      <c r="AS280" s="35">
        <v>0</v>
      </c>
    </row>
    <row r="281" spans="2:45" s="1" customFormat="1" ht="12.75" x14ac:dyDescent="0.2">
      <c r="B281" s="32" t="s">
        <v>1211</v>
      </c>
      <c r="C281" s="33" t="s">
        <v>553</v>
      </c>
      <c r="D281" s="32" t="s">
        <v>554</v>
      </c>
      <c r="E281" s="32" t="s">
        <v>12</v>
      </c>
      <c r="F281" s="32" t="s">
        <v>17</v>
      </c>
      <c r="G281" s="32" t="s">
        <v>20</v>
      </c>
      <c r="H281" s="32" t="s">
        <v>26</v>
      </c>
      <c r="I281" s="32" t="s">
        <v>10</v>
      </c>
      <c r="J281" s="32" t="s">
        <v>14</v>
      </c>
      <c r="K281" s="32" t="s">
        <v>555</v>
      </c>
      <c r="L281" s="34">
        <v>47754</v>
      </c>
      <c r="M281" s="151">
        <v>1730637.1482099998</v>
      </c>
      <c r="N281" s="35">
        <v>-1577671</v>
      </c>
      <c r="O281" s="35">
        <v>807617.58823594265</v>
      </c>
      <c r="P281" s="31">
        <v>428444.86303099978</v>
      </c>
      <c r="Q281" s="36">
        <v>100027.55523300001</v>
      </c>
      <c r="R281" s="37">
        <v>0</v>
      </c>
      <c r="S281" s="37">
        <v>46780.214332589392</v>
      </c>
      <c r="T281" s="37">
        <v>264089.37577081547</v>
      </c>
      <c r="U281" s="38">
        <v>310871.26646867424</v>
      </c>
      <c r="V281" s="39">
        <v>410898.82170167426</v>
      </c>
      <c r="W281" s="35">
        <v>839343.68473267404</v>
      </c>
      <c r="X281" s="35">
        <v>407790.75938653218</v>
      </c>
      <c r="Y281" s="34">
        <v>431552.92534614186</v>
      </c>
      <c r="Z281" s="145">
        <v>39888.391138247986</v>
      </c>
      <c r="AA281" s="35">
        <v>114917.55291919217</v>
      </c>
      <c r="AB281" s="35">
        <v>489191.40004873113</v>
      </c>
      <c r="AC281" s="35">
        <v>514667.3</v>
      </c>
      <c r="AD281" s="35">
        <v>30020.595555426808</v>
      </c>
      <c r="AE281" s="35">
        <v>50728.78</v>
      </c>
      <c r="AF281" s="35">
        <v>1239414.0196615981</v>
      </c>
      <c r="AG281" s="137">
        <v>654925</v>
      </c>
      <c r="AH281" s="35">
        <v>827988.714821</v>
      </c>
      <c r="AI281" s="35">
        <v>0</v>
      </c>
      <c r="AJ281" s="35">
        <v>173063.714821</v>
      </c>
      <c r="AK281" s="35">
        <v>173063.714821</v>
      </c>
      <c r="AL281" s="35">
        <v>654925</v>
      </c>
      <c r="AM281" s="35">
        <v>654925</v>
      </c>
      <c r="AN281" s="35">
        <v>0</v>
      </c>
      <c r="AO281" s="35">
        <v>428444.86303099978</v>
      </c>
      <c r="AP281" s="35">
        <v>255381.14820999978</v>
      </c>
      <c r="AQ281" s="35">
        <v>173063.714821</v>
      </c>
      <c r="AR281" s="35">
        <v>-1577671</v>
      </c>
      <c r="AS281" s="35">
        <v>0</v>
      </c>
    </row>
    <row r="282" spans="2:45" s="1" customFormat="1" ht="12.75" x14ac:dyDescent="0.2">
      <c r="B282" s="32" t="s">
        <v>1211</v>
      </c>
      <c r="C282" s="33" t="s">
        <v>340</v>
      </c>
      <c r="D282" s="32" t="s">
        <v>341</v>
      </c>
      <c r="E282" s="32" t="s">
        <v>12</v>
      </c>
      <c r="F282" s="32" t="s">
        <v>17</v>
      </c>
      <c r="G282" s="32" t="s">
        <v>20</v>
      </c>
      <c r="H282" s="32" t="s">
        <v>26</v>
      </c>
      <c r="I282" s="32" t="s">
        <v>10</v>
      </c>
      <c r="J282" s="32" t="s">
        <v>13</v>
      </c>
      <c r="K282" s="32" t="s">
        <v>342</v>
      </c>
      <c r="L282" s="34">
        <v>6537</v>
      </c>
      <c r="M282" s="151">
        <v>277839.01150799997</v>
      </c>
      <c r="N282" s="35">
        <v>-425721</v>
      </c>
      <c r="O282" s="35">
        <v>299569.76345717092</v>
      </c>
      <c r="P282" s="31">
        <v>-53722.087341200036</v>
      </c>
      <c r="Q282" s="36">
        <v>12552.094047000001</v>
      </c>
      <c r="R282" s="37">
        <v>53722.087341200036</v>
      </c>
      <c r="S282" s="37">
        <v>4182.9785337158919</v>
      </c>
      <c r="T282" s="37">
        <v>241619.62894516072</v>
      </c>
      <c r="U282" s="38">
        <v>299526.31000796153</v>
      </c>
      <c r="V282" s="39">
        <v>312078.40405496152</v>
      </c>
      <c r="W282" s="35">
        <v>312078.40405496152</v>
      </c>
      <c r="X282" s="35">
        <v>298520.8603778868</v>
      </c>
      <c r="Y282" s="34">
        <v>13557.543677074718</v>
      </c>
      <c r="Z282" s="145">
        <v>0</v>
      </c>
      <c r="AA282" s="35">
        <v>11827.631733633678</v>
      </c>
      <c r="AB282" s="35">
        <v>44377.482232247712</v>
      </c>
      <c r="AC282" s="35">
        <v>84235.19</v>
      </c>
      <c r="AD282" s="35">
        <v>1792.15</v>
      </c>
      <c r="AE282" s="35">
        <v>1051.83</v>
      </c>
      <c r="AF282" s="35">
        <v>143284.28396588139</v>
      </c>
      <c r="AG282" s="137">
        <v>121224</v>
      </c>
      <c r="AH282" s="35">
        <v>149007.9011508</v>
      </c>
      <c r="AI282" s="35">
        <v>0</v>
      </c>
      <c r="AJ282" s="35">
        <v>27783.901150799997</v>
      </c>
      <c r="AK282" s="35">
        <v>27783.901150799997</v>
      </c>
      <c r="AL282" s="35">
        <v>121224</v>
      </c>
      <c r="AM282" s="35">
        <v>121224</v>
      </c>
      <c r="AN282" s="35">
        <v>0</v>
      </c>
      <c r="AO282" s="35">
        <v>-53722.087341200036</v>
      </c>
      <c r="AP282" s="35">
        <v>-81505.988492000033</v>
      </c>
      <c r="AQ282" s="35">
        <v>27783.901150799997</v>
      </c>
      <c r="AR282" s="35">
        <v>-425721</v>
      </c>
      <c r="AS282" s="35">
        <v>0</v>
      </c>
    </row>
    <row r="283" spans="2:45" s="1" customFormat="1" ht="12.75" x14ac:dyDescent="0.2">
      <c r="B283" s="32" t="s">
        <v>1211</v>
      </c>
      <c r="C283" s="33" t="s">
        <v>358</v>
      </c>
      <c r="D283" s="32" t="s">
        <v>359</v>
      </c>
      <c r="E283" s="32" t="s">
        <v>12</v>
      </c>
      <c r="F283" s="32" t="s">
        <v>17</v>
      </c>
      <c r="G283" s="32" t="s">
        <v>20</v>
      </c>
      <c r="H283" s="32" t="s">
        <v>26</v>
      </c>
      <c r="I283" s="32" t="s">
        <v>10</v>
      </c>
      <c r="J283" s="32" t="s">
        <v>14</v>
      </c>
      <c r="K283" s="32" t="s">
        <v>360</v>
      </c>
      <c r="L283" s="34">
        <v>21995</v>
      </c>
      <c r="M283" s="151">
        <v>869233.24840699998</v>
      </c>
      <c r="N283" s="35">
        <v>-1007752.1000000001</v>
      </c>
      <c r="O283" s="35">
        <v>600720.7249091476</v>
      </c>
      <c r="P283" s="31">
        <v>350891.47324769991</v>
      </c>
      <c r="Q283" s="36">
        <v>52881.997388000003</v>
      </c>
      <c r="R283" s="37">
        <v>0</v>
      </c>
      <c r="S283" s="37">
        <v>21099.266312008102</v>
      </c>
      <c r="T283" s="37">
        <v>177194.28095785022</v>
      </c>
      <c r="U283" s="38">
        <v>198294.61656845285</v>
      </c>
      <c r="V283" s="39">
        <v>251176.61395645287</v>
      </c>
      <c r="W283" s="35">
        <v>602068.08720415272</v>
      </c>
      <c r="X283" s="35">
        <v>254970.23663145571</v>
      </c>
      <c r="Y283" s="34">
        <v>347097.850572697</v>
      </c>
      <c r="Z283" s="145">
        <v>0</v>
      </c>
      <c r="AA283" s="35">
        <v>28669.379700933172</v>
      </c>
      <c r="AB283" s="35">
        <v>198720.69898383593</v>
      </c>
      <c r="AC283" s="35">
        <v>248216.19</v>
      </c>
      <c r="AD283" s="35">
        <v>5925.8204683425593</v>
      </c>
      <c r="AE283" s="35">
        <v>3380.97</v>
      </c>
      <c r="AF283" s="35">
        <v>484913.05915311165</v>
      </c>
      <c r="AG283" s="137">
        <v>751008</v>
      </c>
      <c r="AH283" s="35">
        <v>837931.32484070002</v>
      </c>
      <c r="AI283" s="35">
        <v>0</v>
      </c>
      <c r="AJ283" s="35">
        <v>86923.324840700006</v>
      </c>
      <c r="AK283" s="35">
        <v>86923.324840700006</v>
      </c>
      <c r="AL283" s="35">
        <v>751008</v>
      </c>
      <c r="AM283" s="35">
        <v>751008</v>
      </c>
      <c r="AN283" s="35">
        <v>0</v>
      </c>
      <c r="AO283" s="35">
        <v>350891.47324769991</v>
      </c>
      <c r="AP283" s="35">
        <v>263968.14840699988</v>
      </c>
      <c r="AQ283" s="35">
        <v>86923.324840700021</v>
      </c>
      <c r="AR283" s="35">
        <v>-1020002.1000000001</v>
      </c>
      <c r="AS283" s="35">
        <v>12250</v>
      </c>
    </row>
    <row r="284" spans="2:45" s="1" customFormat="1" ht="12.75" x14ac:dyDescent="0.2">
      <c r="B284" s="32" t="s">
        <v>1211</v>
      </c>
      <c r="C284" s="33" t="s">
        <v>538</v>
      </c>
      <c r="D284" s="32" t="s">
        <v>539</v>
      </c>
      <c r="E284" s="32" t="s">
        <v>12</v>
      </c>
      <c r="F284" s="32" t="s">
        <v>17</v>
      </c>
      <c r="G284" s="32" t="s">
        <v>20</v>
      </c>
      <c r="H284" s="32" t="s">
        <v>26</v>
      </c>
      <c r="I284" s="32" t="s">
        <v>10</v>
      </c>
      <c r="J284" s="32" t="s">
        <v>15</v>
      </c>
      <c r="K284" s="32" t="s">
        <v>540</v>
      </c>
      <c r="L284" s="34">
        <v>12688</v>
      </c>
      <c r="M284" s="151">
        <v>343847.70574500004</v>
      </c>
      <c r="N284" s="35">
        <v>-210675</v>
      </c>
      <c r="O284" s="35">
        <v>64007.49958391254</v>
      </c>
      <c r="P284" s="31">
        <v>426236.47631950007</v>
      </c>
      <c r="Q284" s="36">
        <v>22091.912798000001</v>
      </c>
      <c r="R284" s="37">
        <v>0</v>
      </c>
      <c r="S284" s="37">
        <v>10078.145722289584</v>
      </c>
      <c r="T284" s="37">
        <v>15297.854277710416</v>
      </c>
      <c r="U284" s="38">
        <v>25376.136840162013</v>
      </c>
      <c r="V284" s="39">
        <v>47468.049638162018</v>
      </c>
      <c r="W284" s="35">
        <v>473704.52595766209</v>
      </c>
      <c r="X284" s="35">
        <v>18896.523229289625</v>
      </c>
      <c r="Y284" s="34">
        <v>454808.00272837246</v>
      </c>
      <c r="Z284" s="145">
        <v>0</v>
      </c>
      <c r="AA284" s="35">
        <v>28520.357152631321</v>
      </c>
      <c r="AB284" s="35">
        <v>91715.822928580674</v>
      </c>
      <c r="AC284" s="35">
        <v>135270.38</v>
      </c>
      <c r="AD284" s="35">
        <v>7926.0563346374975</v>
      </c>
      <c r="AE284" s="35">
        <v>2945.2</v>
      </c>
      <c r="AF284" s="35">
        <v>266377.81641584949</v>
      </c>
      <c r="AG284" s="137">
        <v>279578</v>
      </c>
      <c r="AH284" s="35">
        <v>313962.77057450003</v>
      </c>
      <c r="AI284" s="35">
        <v>0</v>
      </c>
      <c r="AJ284" s="35">
        <v>34384.770574500006</v>
      </c>
      <c r="AK284" s="35">
        <v>34384.770574500006</v>
      </c>
      <c r="AL284" s="35">
        <v>279578</v>
      </c>
      <c r="AM284" s="35">
        <v>279578</v>
      </c>
      <c r="AN284" s="35">
        <v>0</v>
      </c>
      <c r="AO284" s="35">
        <v>426236.47631950007</v>
      </c>
      <c r="AP284" s="35">
        <v>391851.70574500004</v>
      </c>
      <c r="AQ284" s="35">
        <v>34384.770574500028</v>
      </c>
      <c r="AR284" s="35">
        <v>-210675</v>
      </c>
      <c r="AS284" s="35">
        <v>0</v>
      </c>
    </row>
    <row r="285" spans="2:45" s="1" customFormat="1" ht="12.75" x14ac:dyDescent="0.2">
      <c r="B285" s="32" t="s">
        <v>1211</v>
      </c>
      <c r="C285" s="33" t="s">
        <v>1162</v>
      </c>
      <c r="D285" s="32" t="s">
        <v>1163</v>
      </c>
      <c r="E285" s="32" t="s">
        <v>12</v>
      </c>
      <c r="F285" s="32" t="s">
        <v>17</v>
      </c>
      <c r="G285" s="32" t="s">
        <v>20</v>
      </c>
      <c r="H285" s="32" t="s">
        <v>26</v>
      </c>
      <c r="I285" s="32" t="s">
        <v>10</v>
      </c>
      <c r="J285" s="32" t="s">
        <v>16</v>
      </c>
      <c r="K285" s="32" t="s">
        <v>1164</v>
      </c>
      <c r="L285" s="34">
        <v>212</v>
      </c>
      <c r="M285" s="151">
        <v>30665.188058999996</v>
      </c>
      <c r="N285" s="35">
        <v>13438</v>
      </c>
      <c r="O285" s="35">
        <v>0</v>
      </c>
      <c r="P285" s="31">
        <v>46176.760058999993</v>
      </c>
      <c r="Q285" s="36">
        <v>1780.2028130000001</v>
      </c>
      <c r="R285" s="37">
        <v>0</v>
      </c>
      <c r="S285" s="37">
        <v>0</v>
      </c>
      <c r="T285" s="37">
        <v>424</v>
      </c>
      <c r="U285" s="38">
        <v>424.00228642137029</v>
      </c>
      <c r="V285" s="39">
        <v>2204.2050994213705</v>
      </c>
      <c r="W285" s="35">
        <v>48380.965158421364</v>
      </c>
      <c r="X285" s="35">
        <v>7.2759600000000004E-12</v>
      </c>
      <c r="Y285" s="34">
        <v>48380.965158421357</v>
      </c>
      <c r="Z285" s="145">
        <v>0</v>
      </c>
      <c r="AA285" s="35">
        <v>0</v>
      </c>
      <c r="AB285" s="35">
        <v>1170.5048808021229</v>
      </c>
      <c r="AC285" s="35">
        <v>3582.02</v>
      </c>
      <c r="AD285" s="35">
        <v>0</v>
      </c>
      <c r="AE285" s="35">
        <v>0</v>
      </c>
      <c r="AF285" s="35">
        <v>4752.5248808021224</v>
      </c>
      <c r="AG285" s="137">
        <v>0</v>
      </c>
      <c r="AH285" s="35">
        <v>2073.5719999999997</v>
      </c>
      <c r="AI285" s="35">
        <v>0</v>
      </c>
      <c r="AJ285" s="35">
        <v>0</v>
      </c>
      <c r="AK285" s="35">
        <v>0</v>
      </c>
      <c r="AL285" s="35">
        <v>0</v>
      </c>
      <c r="AM285" s="35">
        <v>2073.5719999999997</v>
      </c>
      <c r="AN285" s="35">
        <v>2073.5719999999997</v>
      </c>
      <c r="AO285" s="35">
        <v>46176.760058999993</v>
      </c>
      <c r="AP285" s="35">
        <v>44103.188058999993</v>
      </c>
      <c r="AQ285" s="35">
        <v>2073.5720000000001</v>
      </c>
      <c r="AR285" s="35">
        <v>13438</v>
      </c>
      <c r="AS285" s="35">
        <v>0</v>
      </c>
    </row>
    <row r="286" spans="2:45" s="1" customFormat="1" ht="12.75" x14ac:dyDescent="0.2">
      <c r="B286" s="32" t="s">
        <v>1211</v>
      </c>
      <c r="C286" s="33" t="s">
        <v>1056</v>
      </c>
      <c r="D286" s="32" t="s">
        <v>1057</v>
      </c>
      <c r="E286" s="32" t="s">
        <v>12</v>
      </c>
      <c r="F286" s="32" t="s">
        <v>17</v>
      </c>
      <c r="G286" s="32" t="s">
        <v>20</v>
      </c>
      <c r="H286" s="32" t="s">
        <v>26</v>
      </c>
      <c r="I286" s="32" t="s">
        <v>10</v>
      </c>
      <c r="J286" s="32" t="s">
        <v>16</v>
      </c>
      <c r="K286" s="32" t="s">
        <v>1058</v>
      </c>
      <c r="L286" s="34">
        <v>728</v>
      </c>
      <c r="M286" s="151">
        <v>77582.197350999995</v>
      </c>
      <c r="N286" s="35">
        <v>-6400</v>
      </c>
      <c r="O286" s="35">
        <v>671.19999999999982</v>
      </c>
      <c r="P286" s="31">
        <v>96498.997350999998</v>
      </c>
      <c r="Q286" s="36">
        <v>3949.0346989999998</v>
      </c>
      <c r="R286" s="37">
        <v>0</v>
      </c>
      <c r="S286" s="37">
        <v>454.27840228588877</v>
      </c>
      <c r="T286" s="37">
        <v>1001.7215977141112</v>
      </c>
      <c r="U286" s="38">
        <v>1456.0078514847057</v>
      </c>
      <c r="V286" s="39">
        <v>5405.0425504847053</v>
      </c>
      <c r="W286" s="35">
        <v>101904.03990148471</v>
      </c>
      <c r="X286" s="35">
        <v>851.77200428588549</v>
      </c>
      <c r="Y286" s="34">
        <v>101052.26789719882</v>
      </c>
      <c r="Z286" s="145">
        <v>0</v>
      </c>
      <c r="AA286" s="35">
        <v>1425.2720502026675</v>
      </c>
      <c r="AB286" s="35">
        <v>4393.1333857669779</v>
      </c>
      <c r="AC286" s="35">
        <v>9192.5400000000009</v>
      </c>
      <c r="AD286" s="35">
        <v>150.23385299999998</v>
      </c>
      <c r="AE286" s="35">
        <v>0</v>
      </c>
      <c r="AF286" s="35">
        <v>15161.179288969646</v>
      </c>
      <c r="AG286" s="137">
        <v>19588</v>
      </c>
      <c r="AH286" s="35">
        <v>25316.799999999999</v>
      </c>
      <c r="AI286" s="35">
        <v>0</v>
      </c>
      <c r="AJ286" s="35">
        <v>5728.8</v>
      </c>
      <c r="AK286" s="35">
        <v>5728.8</v>
      </c>
      <c r="AL286" s="35">
        <v>19588</v>
      </c>
      <c r="AM286" s="35">
        <v>19588</v>
      </c>
      <c r="AN286" s="35">
        <v>0</v>
      </c>
      <c r="AO286" s="35">
        <v>96498.997350999998</v>
      </c>
      <c r="AP286" s="35">
        <v>90770.197350999995</v>
      </c>
      <c r="AQ286" s="35">
        <v>5728.8000000000029</v>
      </c>
      <c r="AR286" s="35">
        <v>-6400</v>
      </c>
      <c r="AS286" s="35">
        <v>0</v>
      </c>
    </row>
    <row r="287" spans="2:45" s="1" customFormat="1" ht="12.75" x14ac:dyDescent="0.2">
      <c r="B287" s="32" t="s">
        <v>1211</v>
      </c>
      <c r="C287" s="33" t="s">
        <v>264</v>
      </c>
      <c r="D287" s="32" t="s">
        <v>265</v>
      </c>
      <c r="E287" s="32" t="s">
        <v>12</v>
      </c>
      <c r="F287" s="32" t="s">
        <v>17</v>
      </c>
      <c r="G287" s="32" t="s">
        <v>20</v>
      </c>
      <c r="H287" s="32" t="s">
        <v>26</v>
      </c>
      <c r="I287" s="32" t="s">
        <v>10</v>
      </c>
      <c r="J287" s="32" t="s">
        <v>11</v>
      </c>
      <c r="K287" s="32" t="s">
        <v>266</v>
      </c>
      <c r="L287" s="34">
        <v>2281</v>
      </c>
      <c r="M287" s="151">
        <v>47176.038725999999</v>
      </c>
      <c r="N287" s="35">
        <v>-99038</v>
      </c>
      <c r="O287" s="35">
        <v>26876.863251670591</v>
      </c>
      <c r="P287" s="31">
        <v>-10624.357401400004</v>
      </c>
      <c r="Q287" s="36">
        <v>4686.8258189999997</v>
      </c>
      <c r="R287" s="37">
        <v>10624.357401400004</v>
      </c>
      <c r="S287" s="37">
        <v>1516.2417302862966</v>
      </c>
      <c r="T287" s="37">
        <v>19214.068954252678</v>
      </c>
      <c r="U287" s="38">
        <v>31354.837166087964</v>
      </c>
      <c r="V287" s="39">
        <v>36041.662985087962</v>
      </c>
      <c r="W287" s="35">
        <v>36041.662985087962</v>
      </c>
      <c r="X287" s="35">
        <v>26359.70219095689</v>
      </c>
      <c r="Y287" s="34">
        <v>9681.9607941310715</v>
      </c>
      <c r="Z287" s="145">
        <v>0</v>
      </c>
      <c r="AA287" s="35">
        <v>3317.8420983982487</v>
      </c>
      <c r="AB287" s="35">
        <v>14872.229543309664</v>
      </c>
      <c r="AC287" s="35">
        <v>35719.040000000001</v>
      </c>
      <c r="AD287" s="35">
        <v>60</v>
      </c>
      <c r="AE287" s="35">
        <v>0</v>
      </c>
      <c r="AF287" s="35">
        <v>53969.111641707917</v>
      </c>
      <c r="AG287" s="137">
        <v>76781</v>
      </c>
      <c r="AH287" s="35">
        <v>81498.603872599997</v>
      </c>
      <c r="AI287" s="35">
        <v>0</v>
      </c>
      <c r="AJ287" s="35">
        <v>4717.6038725999997</v>
      </c>
      <c r="AK287" s="35">
        <v>4717.6038725999997</v>
      </c>
      <c r="AL287" s="35">
        <v>76781</v>
      </c>
      <c r="AM287" s="35">
        <v>76781</v>
      </c>
      <c r="AN287" s="35">
        <v>0</v>
      </c>
      <c r="AO287" s="35">
        <v>-10624.357401400004</v>
      </c>
      <c r="AP287" s="35">
        <v>-15341.961274000005</v>
      </c>
      <c r="AQ287" s="35">
        <v>4717.6038725999997</v>
      </c>
      <c r="AR287" s="35">
        <v>-99038</v>
      </c>
      <c r="AS287" s="35">
        <v>0</v>
      </c>
    </row>
    <row r="288" spans="2:45" s="1" customFormat="1" ht="12.75" x14ac:dyDescent="0.2">
      <c r="B288" s="32" t="s">
        <v>1211</v>
      </c>
      <c r="C288" s="33" t="s">
        <v>616</v>
      </c>
      <c r="D288" s="32" t="s">
        <v>617</v>
      </c>
      <c r="E288" s="32" t="s">
        <v>12</v>
      </c>
      <c r="F288" s="32" t="s">
        <v>17</v>
      </c>
      <c r="G288" s="32" t="s">
        <v>20</v>
      </c>
      <c r="H288" s="32" t="s">
        <v>26</v>
      </c>
      <c r="I288" s="32" t="s">
        <v>10</v>
      </c>
      <c r="J288" s="32" t="s">
        <v>60</v>
      </c>
      <c r="K288" s="32" t="s">
        <v>618</v>
      </c>
      <c r="L288" s="34">
        <v>61346</v>
      </c>
      <c r="M288" s="151">
        <v>2127364.0850229999</v>
      </c>
      <c r="N288" s="35">
        <v>-338271</v>
      </c>
      <c r="O288" s="35">
        <v>0</v>
      </c>
      <c r="P288" s="31">
        <v>2749812.4935253002</v>
      </c>
      <c r="Q288" s="36">
        <v>123826.200264</v>
      </c>
      <c r="R288" s="37">
        <v>0</v>
      </c>
      <c r="S288" s="37">
        <v>64530.811297167638</v>
      </c>
      <c r="T288" s="37">
        <v>58161.188702832362</v>
      </c>
      <c r="U288" s="38">
        <v>122692.66161700654</v>
      </c>
      <c r="V288" s="39">
        <v>246518.86188100654</v>
      </c>
      <c r="W288" s="35">
        <v>2996331.3554063067</v>
      </c>
      <c r="X288" s="35">
        <v>120995.27118216734</v>
      </c>
      <c r="Y288" s="34">
        <v>2875336.0842241393</v>
      </c>
      <c r="Z288" s="145">
        <v>49440.866022216753</v>
      </c>
      <c r="AA288" s="35">
        <v>173465.07681277912</v>
      </c>
      <c r="AB288" s="35">
        <v>829638.95797410014</v>
      </c>
      <c r="AC288" s="35">
        <v>348442.32999999996</v>
      </c>
      <c r="AD288" s="35">
        <v>68834.765378962664</v>
      </c>
      <c r="AE288" s="35">
        <v>21775.14</v>
      </c>
      <c r="AF288" s="35">
        <v>1491597.1361880584</v>
      </c>
      <c r="AG288" s="137">
        <v>1497637</v>
      </c>
      <c r="AH288" s="35">
        <v>1710373.4085023</v>
      </c>
      <c r="AI288" s="35">
        <v>0</v>
      </c>
      <c r="AJ288" s="35">
        <v>212736.40850230001</v>
      </c>
      <c r="AK288" s="35">
        <v>212736.40850230001</v>
      </c>
      <c r="AL288" s="35">
        <v>1497637</v>
      </c>
      <c r="AM288" s="35">
        <v>1497637</v>
      </c>
      <c r="AN288" s="35">
        <v>0</v>
      </c>
      <c r="AO288" s="35">
        <v>2749812.4935253002</v>
      </c>
      <c r="AP288" s="35">
        <v>2537076.0850230004</v>
      </c>
      <c r="AQ288" s="35">
        <v>212736.4085022998</v>
      </c>
      <c r="AR288" s="35">
        <v>-338271</v>
      </c>
      <c r="AS288" s="35">
        <v>0</v>
      </c>
    </row>
    <row r="289" spans="2:45" s="1" customFormat="1" ht="12.75" x14ac:dyDescent="0.2">
      <c r="B289" s="32" t="s">
        <v>1211</v>
      </c>
      <c r="C289" s="33" t="s">
        <v>64</v>
      </c>
      <c r="D289" s="32" t="s">
        <v>65</v>
      </c>
      <c r="E289" s="32" t="s">
        <v>12</v>
      </c>
      <c r="F289" s="32" t="s">
        <v>17</v>
      </c>
      <c r="G289" s="32" t="s">
        <v>20</v>
      </c>
      <c r="H289" s="32" t="s">
        <v>26</v>
      </c>
      <c r="I289" s="32" t="s">
        <v>10</v>
      </c>
      <c r="J289" s="32" t="s">
        <v>11</v>
      </c>
      <c r="K289" s="32" t="s">
        <v>66</v>
      </c>
      <c r="L289" s="34">
        <v>1119</v>
      </c>
      <c r="M289" s="151">
        <v>35636.411649000001</v>
      </c>
      <c r="N289" s="35">
        <v>-556</v>
      </c>
      <c r="O289" s="35">
        <v>0</v>
      </c>
      <c r="P289" s="31">
        <v>42592.052813900002</v>
      </c>
      <c r="Q289" s="36">
        <v>587.09575600000005</v>
      </c>
      <c r="R289" s="37">
        <v>0</v>
      </c>
      <c r="S289" s="37">
        <v>610.33637714309145</v>
      </c>
      <c r="T289" s="37">
        <v>1627.6636228569087</v>
      </c>
      <c r="U289" s="38">
        <v>2238.0120684222329</v>
      </c>
      <c r="V289" s="39">
        <v>2825.1078244222331</v>
      </c>
      <c r="W289" s="35">
        <v>45417.160638322232</v>
      </c>
      <c r="X289" s="35">
        <v>1144.3807071430783</v>
      </c>
      <c r="Y289" s="34">
        <v>44272.779931179153</v>
      </c>
      <c r="Z289" s="145">
        <v>0</v>
      </c>
      <c r="AA289" s="35">
        <v>3016.8982383675375</v>
      </c>
      <c r="AB289" s="35">
        <v>5473.0817858738947</v>
      </c>
      <c r="AC289" s="35">
        <v>14296.41</v>
      </c>
      <c r="AD289" s="35">
        <v>198.75384384999995</v>
      </c>
      <c r="AE289" s="35">
        <v>3107.81</v>
      </c>
      <c r="AF289" s="35">
        <v>26092.953868091434</v>
      </c>
      <c r="AG289" s="137">
        <v>20961</v>
      </c>
      <c r="AH289" s="35">
        <v>24524.6411649</v>
      </c>
      <c r="AI289" s="35">
        <v>0</v>
      </c>
      <c r="AJ289" s="35">
        <v>3563.6411649000001</v>
      </c>
      <c r="AK289" s="35">
        <v>3563.6411649000001</v>
      </c>
      <c r="AL289" s="35">
        <v>20961</v>
      </c>
      <c r="AM289" s="35">
        <v>20961</v>
      </c>
      <c r="AN289" s="35">
        <v>0</v>
      </c>
      <c r="AO289" s="35">
        <v>42592.052813900002</v>
      </c>
      <c r="AP289" s="35">
        <v>39028.411649000001</v>
      </c>
      <c r="AQ289" s="35">
        <v>3563.6411649000001</v>
      </c>
      <c r="AR289" s="35">
        <v>-556</v>
      </c>
      <c r="AS289" s="35">
        <v>0</v>
      </c>
    </row>
    <row r="290" spans="2:45" s="1" customFormat="1" ht="12.75" x14ac:dyDescent="0.2">
      <c r="B290" s="32" t="s">
        <v>1211</v>
      </c>
      <c r="C290" s="33" t="s">
        <v>153</v>
      </c>
      <c r="D290" s="32" t="s">
        <v>154</v>
      </c>
      <c r="E290" s="32" t="s">
        <v>12</v>
      </c>
      <c r="F290" s="32" t="s">
        <v>17</v>
      </c>
      <c r="G290" s="32" t="s">
        <v>20</v>
      </c>
      <c r="H290" s="32" t="s">
        <v>26</v>
      </c>
      <c r="I290" s="32" t="s">
        <v>10</v>
      </c>
      <c r="J290" s="32" t="s">
        <v>15</v>
      </c>
      <c r="K290" s="32" t="s">
        <v>155</v>
      </c>
      <c r="L290" s="34">
        <v>10393</v>
      </c>
      <c r="M290" s="151">
        <v>298580.64526399999</v>
      </c>
      <c r="N290" s="35">
        <v>-200226</v>
      </c>
      <c r="O290" s="35">
        <v>105610.00739425201</v>
      </c>
      <c r="P290" s="31">
        <v>156870.95526399999</v>
      </c>
      <c r="Q290" s="36">
        <v>16742.283839</v>
      </c>
      <c r="R290" s="37">
        <v>0</v>
      </c>
      <c r="S290" s="37">
        <v>9581.334001146537</v>
      </c>
      <c r="T290" s="37">
        <v>11204.665998853463</v>
      </c>
      <c r="U290" s="38">
        <v>20786.112088572176</v>
      </c>
      <c r="V290" s="39">
        <v>37528.395927572172</v>
      </c>
      <c r="W290" s="35">
        <v>194399.35119157215</v>
      </c>
      <c r="X290" s="35">
        <v>17965.001252146554</v>
      </c>
      <c r="Y290" s="34">
        <v>176434.34993942559</v>
      </c>
      <c r="Z290" s="145">
        <v>0</v>
      </c>
      <c r="AA290" s="35">
        <v>8757.6275100028051</v>
      </c>
      <c r="AB290" s="35">
        <v>64219.560758550557</v>
      </c>
      <c r="AC290" s="35">
        <v>80861.86</v>
      </c>
      <c r="AD290" s="35">
        <v>4530</v>
      </c>
      <c r="AE290" s="35">
        <v>529.82000000000005</v>
      </c>
      <c r="AF290" s="35">
        <v>158898.86826855337</v>
      </c>
      <c r="AG290" s="137">
        <v>101567</v>
      </c>
      <c r="AH290" s="35">
        <v>129067.31</v>
      </c>
      <c r="AI290" s="35">
        <v>0</v>
      </c>
      <c r="AJ290" s="35">
        <v>11938.2</v>
      </c>
      <c r="AK290" s="35">
        <v>11938.2</v>
      </c>
      <c r="AL290" s="35">
        <v>101567</v>
      </c>
      <c r="AM290" s="35">
        <v>117129.11</v>
      </c>
      <c r="AN290" s="35">
        <v>15562.11</v>
      </c>
      <c r="AO290" s="35">
        <v>156870.95526399999</v>
      </c>
      <c r="AP290" s="35">
        <v>129370.64526399998</v>
      </c>
      <c r="AQ290" s="35">
        <v>27500.309999999998</v>
      </c>
      <c r="AR290" s="35">
        <v>-200226</v>
      </c>
      <c r="AS290" s="35">
        <v>0</v>
      </c>
    </row>
    <row r="291" spans="2:45" s="1" customFormat="1" ht="12.75" x14ac:dyDescent="0.2">
      <c r="B291" s="32" t="s">
        <v>1211</v>
      </c>
      <c r="C291" s="33" t="s">
        <v>661</v>
      </c>
      <c r="D291" s="32" t="s">
        <v>662</v>
      </c>
      <c r="E291" s="32" t="s">
        <v>12</v>
      </c>
      <c r="F291" s="32" t="s">
        <v>17</v>
      </c>
      <c r="G291" s="32" t="s">
        <v>20</v>
      </c>
      <c r="H291" s="32" t="s">
        <v>26</v>
      </c>
      <c r="I291" s="32" t="s">
        <v>10</v>
      </c>
      <c r="J291" s="32" t="s">
        <v>15</v>
      </c>
      <c r="K291" s="32" t="s">
        <v>663</v>
      </c>
      <c r="L291" s="34">
        <v>10099</v>
      </c>
      <c r="M291" s="151">
        <v>461610.54733899998</v>
      </c>
      <c r="N291" s="35">
        <v>-686433</v>
      </c>
      <c r="O291" s="35">
        <v>479687.5973032391</v>
      </c>
      <c r="P291" s="31">
        <v>-64845.667927100032</v>
      </c>
      <c r="Q291" s="36">
        <v>25801.046406000001</v>
      </c>
      <c r="R291" s="37">
        <v>64845.667927100032</v>
      </c>
      <c r="S291" s="37">
        <v>8864.6043942891174</v>
      </c>
      <c r="T291" s="37">
        <v>384659.20505470055</v>
      </c>
      <c r="U291" s="38">
        <v>458371.94913497783</v>
      </c>
      <c r="V291" s="39">
        <v>484172.9955409778</v>
      </c>
      <c r="W291" s="35">
        <v>484172.9955409778</v>
      </c>
      <c r="X291" s="35">
        <v>478264.21298152825</v>
      </c>
      <c r="Y291" s="34">
        <v>5908.7825594495516</v>
      </c>
      <c r="Z291" s="145">
        <v>0</v>
      </c>
      <c r="AA291" s="35">
        <v>19190.36060859737</v>
      </c>
      <c r="AB291" s="35">
        <v>57536.900853406471</v>
      </c>
      <c r="AC291" s="35">
        <v>97204.39</v>
      </c>
      <c r="AD291" s="35">
        <v>3390.2471298473147</v>
      </c>
      <c r="AE291" s="35">
        <v>172.43</v>
      </c>
      <c r="AF291" s="35">
        <v>177494.32859185114</v>
      </c>
      <c r="AG291" s="137">
        <v>87879</v>
      </c>
      <c r="AH291" s="35">
        <v>159976.78473389999</v>
      </c>
      <c r="AI291" s="35">
        <v>0</v>
      </c>
      <c r="AJ291" s="35">
        <v>46161.054733900004</v>
      </c>
      <c r="AK291" s="35">
        <v>46161.054733900004</v>
      </c>
      <c r="AL291" s="35">
        <v>87879</v>
      </c>
      <c r="AM291" s="35">
        <v>113815.73</v>
      </c>
      <c r="AN291" s="35">
        <v>25936.729999999996</v>
      </c>
      <c r="AO291" s="35">
        <v>-64845.667927100032</v>
      </c>
      <c r="AP291" s="35">
        <v>-136943.45266100002</v>
      </c>
      <c r="AQ291" s="35">
        <v>72097.7847339</v>
      </c>
      <c r="AR291" s="35">
        <v>-686433</v>
      </c>
      <c r="AS291" s="35">
        <v>0</v>
      </c>
    </row>
    <row r="292" spans="2:45" s="1" customFormat="1" ht="12.75" x14ac:dyDescent="0.2">
      <c r="B292" s="32" t="s">
        <v>1211</v>
      </c>
      <c r="C292" s="33" t="s">
        <v>31</v>
      </c>
      <c r="D292" s="32" t="s">
        <v>32</v>
      </c>
      <c r="E292" s="32" t="s">
        <v>12</v>
      </c>
      <c r="F292" s="32" t="s">
        <v>17</v>
      </c>
      <c r="G292" s="32" t="s">
        <v>20</v>
      </c>
      <c r="H292" s="32" t="s">
        <v>26</v>
      </c>
      <c r="I292" s="32" t="s">
        <v>10</v>
      </c>
      <c r="J292" s="32" t="s">
        <v>16</v>
      </c>
      <c r="K292" s="32" t="s">
        <v>33</v>
      </c>
      <c r="L292" s="34">
        <v>732</v>
      </c>
      <c r="M292" s="151">
        <v>93381.143499000013</v>
      </c>
      <c r="N292" s="35">
        <v>-15266</v>
      </c>
      <c r="O292" s="35">
        <v>3749.3502596331723</v>
      </c>
      <c r="P292" s="31">
        <v>-1134.5645009999862</v>
      </c>
      <c r="Q292" s="36">
        <v>5595.6324130000003</v>
      </c>
      <c r="R292" s="37">
        <v>1134.5645009999862</v>
      </c>
      <c r="S292" s="37">
        <v>0</v>
      </c>
      <c r="T292" s="37">
        <v>329.43549900001381</v>
      </c>
      <c r="U292" s="38">
        <v>1464.0078946247315</v>
      </c>
      <c r="V292" s="39">
        <v>7059.6403076247316</v>
      </c>
      <c r="W292" s="35">
        <v>7059.6403076247316</v>
      </c>
      <c r="X292" s="35">
        <v>0</v>
      </c>
      <c r="Y292" s="34">
        <v>7059.6403076247316</v>
      </c>
      <c r="Z292" s="145">
        <v>0</v>
      </c>
      <c r="AA292" s="35">
        <v>2304.3322373199767</v>
      </c>
      <c r="AB292" s="35">
        <v>2870.6197811815773</v>
      </c>
      <c r="AC292" s="35">
        <v>9895.619999999999</v>
      </c>
      <c r="AD292" s="35">
        <v>66.790116271200006</v>
      </c>
      <c r="AE292" s="35">
        <v>206</v>
      </c>
      <c r="AF292" s="35">
        <v>15343.362134772753</v>
      </c>
      <c r="AG292" s="137">
        <v>0</v>
      </c>
      <c r="AH292" s="35">
        <v>7910.2919999999995</v>
      </c>
      <c r="AI292" s="35">
        <v>0</v>
      </c>
      <c r="AJ292" s="35">
        <v>750.6</v>
      </c>
      <c r="AK292" s="35">
        <v>750.6</v>
      </c>
      <c r="AL292" s="35">
        <v>0</v>
      </c>
      <c r="AM292" s="35">
        <v>7159.6919999999991</v>
      </c>
      <c r="AN292" s="35">
        <v>7159.6919999999991</v>
      </c>
      <c r="AO292" s="35">
        <v>-1134.5645009999862</v>
      </c>
      <c r="AP292" s="35">
        <v>-9044.8565009999857</v>
      </c>
      <c r="AQ292" s="35">
        <v>7910.2919999999995</v>
      </c>
      <c r="AR292" s="35">
        <v>-15266</v>
      </c>
      <c r="AS292" s="35">
        <v>0</v>
      </c>
    </row>
    <row r="293" spans="2:45" s="1" customFormat="1" ht="12.75" x14ac:dyDescent="0.2">
      <c r="B293" s="32" t="s">
        <v>1211</v>
      </c>
      <c r="C293" s="33" t="s">
        <v>805</v>
      </c>
      <c r="D293" s="32" t="s">
        <v>806</v>
      </c>
      <c r="E293" s="32" t="s">
        <v>12</v>
      </c>
      <c r="F293" s="32" t="s">
        <v>17</v>
      </c>
      <c r="G293" s="32" t="s">
        <v>20</v>
      </c>
      <c r="H293" s="32" t="s">
        <v>26</v>
      </c>
      <c r="I293" s="32" t="s">
        <v>10</v>
      </c>
      <c r="J293" s="32" t="s">
        <v>16</v>
      </c>
      <c r="K293" s="32" t="s">
        <v>807</v>
      </c>
      <c r="L293" s="34">
        <v>182</v>
      </c>
      <c r="M293" s="151">
        <v>19740.036357000001</v>
      </c>
      <c r="N293" s="35">
        <v>-51536</v>
      </c>
      <c r="O293" s="35">
        <v>47101.369436477522</v>
      </c>
      <c r="P293" s="31">
        <v>-24821.9600073</v>
      </c>
      <c r="Q293" s="36">
        <v>1492.4266339999999</v>
      </c>
      <c r="R293" s="37">
        <v>24821.9600073</v>
      </c>
      <c r="S293" s="37">
        <v>0</v>
      </c>
      <c r="T293" s="37">
        <v>36992.422106605474</v>
      </c>
      <c r="U293" s="38">
        <v>61814.715448160809</v>
      </c>
      <c r="V293" s="39">
        <v>63307.142082160812</v>
      </c>
      <c r="W293" s="35">
        <v>63307.142082160812</v>
      </c>
      <c r="X293" s="35">
        <v>45608.942802477519</v>
      </c>
      <c r="Y293" s="34">
        <v>17698.199279683293</v>
      </c>
      <c r="Z293" s="145">
        <v>0</v>
      </c>
      <c r="AA293" s="35">
        <v>1388.3873299941063</v>
      </c>
      <c r="AB293" s="35">
        <v>2101.255162732582</v>
      </c>
      <c r="AC293" s="35">
        <v>1259.6500000000001</v>
      </c>
      <c r="AD293" s="35">
        <v>0</v>
      </c>
      <c r="AE293" s="35">
        <v>0</v>
      </c>
      <c r="AF293" s="35">
        <v>4749.2924927266886</v>
      </c>
      <c r="AG293" s="137">
        <v>5000</v>
      </c>
      <c r="AH293" s="35">
        <v>6974.0036356999999</v>
      </c>
      <c r="AI293" s="35">
        <v>0</v>
      </c>
      <c r="AJ293" s="35">
        <v>1974.0036357000001</v>
      </c>
      <c r="AK293" s="35">
        <v>1974.0036357000001</v>
      </c>
      <c r="AL293" s="35">
        <v>5000</v>
      </c>
      <c r="AM293" s="35">
        <v>5000</v>
      </c>
      <c r="AN293" s="35">
        <v>0</v>
      </c>
      <c r="AO293" s="35">
        <v>-24821.9600073</v>
      </c>
      <c r="AP293" s="35">
        <v>-26795.963642999999</v>
      </c>
      <c r="AQ293" s="35">
        <v>1974.003635699999</v>
      </c>
      <c r="AR293" s="35">
        <v>-51536</v>
      </c>
      <c r="AS293" s="35">
        <v>0</v>
      </c>
    </row>
    <row r="294" spans="2:45" s="1" customFormat="1" ht="12.75" x14ac:dyDescent="0.2">
      <c r="B294" s="32" t="s">
        <v>1211</v>
      </c>
      <c r="C294" s="33" t="s">
        <v>781</v>
      </c>
      <c r="D294" s="32" t="s">
        <v>782</v>
      </c>
      <c r="E294" s="32" t="s">
        <v>12</v>
      </c>
      <c r="F294" s="32" t="s">
        <v>17</v>
      </c>
      <c r="G294" s="32" t="s">
        <v>20</v>
      </c>
      <c r="H294" s="32" t="s">
        <v>26</v>
      </c>
      <c r="I294" s="32" t="s">
        <v>10</v>
      </c>
      <c r="J294" s="32" t="s">
        <v>16</v>
      </c>
      <c r="K294" s="32" t="s">
        <v>783</v>
      </c>
      <c r="L294" s="34">
        <v>354</v>
      </c>
      <c r="M294" s="151">
        <v>10033.650157</v>
      </c>
      <c r="N294" s="35">
        <v>106</v>
      </c>
      <c r="O294" s="35">
        <v>0</v>
      </c>
      <c r="P294" s="31">
        <v>-19124.875843000002</v>
      </c>
      <c r="Q294" s="36">
        <v>401.40943199999998</v>
      </c>
      <c r="R294" s="37">
        <v>19124.875843000002</v>
      </c>
      <c r="S294" s="37">
        <v>458.66876000017618</v>
      </c>
      <c r="T294" s="37">
        <v>-1020.0787031189866</v>
      </c>
      <c r="U294" s="38">
        <v>18563.566003431049</v>
      </c>
      <c r="V294" s="39">
        <v>18964.97543543105</v>
      </c>
      <c r="W294" s="35">
        <v>18964.97543543105</v>
      </c>
      <c r="X294" s="35">
        <v>860.00392500017551</v>
      </c>
      <c r="Y294" s="34">
        <v>18104.971510430874</v>
      </c>
      <c r="Z294" s="145">
        <v>0</v>
      </c>
      <c r="AA294" s="35">
        <v>2074.2823971897583</v>
      </c>
      <c r="AB294" s="35">
        <v>3255.0756594796135</v>
      </c>
      <c r="AC294" s="35">
        <v>4824.42</v>
      </c>
      <c r="AD294" s="35">
        <v>0</v>
      </c>
      <c r="AE294" s="35">
        <v>0</v>
      </c>
      <c r="AF294" s="35">
        <v>10153.778056669373</v>
      </c>
      <c r="AG294" s="137">
        <v>0</v>
      </c>
      <c r="AH294" s="35">
        <v>3462.4739999999997</v>
      </c>
      <c r="AI294" s="35">
        <v>0</v>
      </c>
      <c r="AJ294" s="35">
        <v>0</v>
      </c>
      <c r="AK294" s="35">
        <v>0</v>
      </c>
      <c r="AL294" s="35">
        <v>0</v>
      </c>
      <c r="AM294" s="35">
        <v>3462.4739999999997</v>
      </c>
      <c r="AN294" s="35">
        <v>3462.4739999999997</v>
      </c>
      <c r="AO294" s="35">
        <v>-19124.875843000002</v>
      </c>
      <c r="AP294" s="35">
        <v>-22587.349843</v>
      </c>
      <c r="AQ294" s="35">
        <v>3462.4740000000002</v>
      </c>
      <c r="AR294" s="35">
        <v>106</v>
      </c>
      <c r="AS294" s="35">
        <v>0</v>
      </c>
    </row>
    <row r="295" spans="2:45" s="1" customFormat="1" ht="12.75" x14ac:dyDescent="0.2">
      <c r="B295" s="32" t="s">
        <v>1211</v>
      </c>
      <c r="C295" s="33" t="s">
        <v>628</v>
      </c>
      <c r="D295" s="32" t="s">
        <v>629</v>
      </c>
      <c r="E295" s="32" t="s">
        <v>12</v>
      </c>
      <c r="F295" s="32" t="s">
        <v>17</v>
      </c>
      <c r="G295" s="32" t="s">
        <v>20</v>
      </c>
      <c r="H295" s="32" t="s">
        <v>26</v>
      </c>
      <c r="I295" s="32" t="s">
        <v>10</v>
      </c>
      <c r="J295" s="32" t="s">
        <v>15</v>
      </c>
      <c r="K295" s="32" t="s">
        <v>630</v>
      </c>
      <c r="L295" s="34">
        <v>16947</v>
      </c>
      <c r="M295" s="151">
        <v>518939.68704899994</v>
      </c>
      <c r="N295" s="35">
        <v>-710742</v>
      </c>
      <c r="O295" s="35">
        <v>577541.19402319426</v>
      </c>
      <c r="P295" s="31">
        <v>-17893.344246100052</v>
      </c>
      <c r="Q295" s="36">
        <v>36871.295786000002</v>
      </c>
      <c r="R295" s="37">
        <v>17893.344246100052</v>
      </c>
      <c r="S295" s="37">
        <v>22338.792429722864</v>
      </c>
      <c r="T295" s="37">
        <v>524998.1449570941</v>
      </c>
      <c r="U295" s="38">
        <v>565233.32963903749</v>
      </c>
      <c r="V295" s="39">
        <v>602104.62542503746</v>
      </c>
      <c r="W295" s="35">
        <v>602104.62542503746</v>
      </c>
      <c r="X295" s="35">
        <v>602101.57741891698</v>
      </c>
      <c r="Y295" s="34">
        <v>3.0480061204871163</v>
      </c>
      <c r="Z295" s="145">
        <v>0</v>
      </c>
      <c r="AA295" s="35">
        <v>31796.650859339887</v>
      </c>
      <c r="AB295" s="35">
        <v>96104.165512640408</v>
      </c>
      <c r="AC295" s="35">
        <v>183435.24</v>
      </c>
      <c r="AD295" s="35">
        <v>14512.742080707616</v>
      </c>
      <c r="AE295" s="35">
        <v>4142.8599999999997</v>
      </c>
      <c r="AF295" s="35">
        <v>329991.6584526879</v>
      </c>
      <c r="AG295" s="137">
        <v>272168</v>
      </c>
      <c r="AH295" s="35">
        <v>324061.96870490001</v>
      </c>
      <c r="AI295" s="35">
        <v>0</v>
      </c>
      <c r="AJ295" s="35">
        <v>51893.968704899999</v>
      </c>
      <c r="AK295" s="35">
        <v>51893.968704899999</v>
      </c>
      <c r="AL295" s="35">
        <v>272168</v>
      </c>
      <c r="AM295" s="35">
        <v>272168</v>
      </c>
      <c r="AN295" s="35">
        <v>0</v>
      </c>
      <c r="AO295" s="35">
        <v>-17893.344246100052</v>
      </c>
      <c r="AP295" s="35">
        <v>-69787.312951000058</v>
      </c>
      <c r="AQ295" s="35">
        <v>51893.968704899999</v>
      </c>
      <c r="AR295" s="35">
        <v>-710742</v>
      </c>
      <c r="AS295" s="35">
        <v>0</v>
      </c>
    </row>
    <row r="296" spans="2:45" s="1" customFormat="1" ht="12.75" x14ac:dyDescent="0.2">
      <c r="B296" s="32" t="s">
        <v>1211</v>
      </c>
      <c r="C296" s="33" t="s">
        <v>820</v>
      </c>
      <c r="D296" s="32" t="s">
        <v>821</v>
      </c>
      <c r="E296" s="32" t="s">
        <v>12</v>
      </c>
      <c r="F296" s="32" t="s">
        <v>17</v>
      </c>
      <c r="G296" s="32" t="s">
        <v>20</v>
      </c>
      <c r="H296" s="32" t="s">
        <v>26</v>
      </c>
      <c r="I296" s="32" t="s">
        <v>10</v>
      </c>
      <c r="J296" s="32" t="s">
        <v>15</v>
      </c>
      <c r="K296" s="32" t="s">
        <v>822</v>
      </c>
      <c r="L296" s="34">
        <v>11861</v>
      </c>
      <c r="M296" s="151">
        <v>339864.85739000002</v>
      </c>
      <c r="N296" s="35">
        <v>-304137</v>
      </c>
      <c r="O296" s="35">
        <v>111667.13888846147</v>
      </c>
      <c r="P296" s="31">
        <v>120562.81312900002</v>
      </c>
      <c r="Q296" s="36">
        <v>20284.024429000001</v>
      </c>
      <c r="R296" s="37">
        <v>0</v>
      </c>
      <c r="S296" s="37">
        <v>9619.0233268608354</v>
      </c>
      <c r="T296" s="37">
        <v>14102.976673139165</v>
      </c>
      <c r="U296" s="38">
        <v>23722.127920961666</v>
      </c>
      <c r="V296" s="39">
        <v>44006.152349961667</v>
      </c>
      <c r="W296" s="35">
        <v>164568.96547896168</v>
      </c>
      <c r="X296" s="35">
        <v>18035.668737860833</v>
      </c>
      <c r="Y296" s="34">
        <v>146533.29674110084</v>
      </c>
      <c r="Z296" s="145">
        <v>0</v>
      </c>
      <c r="AA296" s="35">
        <v>12883.935997817714</v>
      </c>
      <c r="AB296" s="35">
        <v>85967.019778779199</v>
      </c>
      <c r="AC296" s="35">
        <v>103261.69</v>
      </c>
      <c r="AD296" s="35">
        <v>3489.34286022575</v>
      </c>
      <c r="AE296" s="35">
        <v>2076.54</v>
      </c>
      <c r="AF296" s="35">
        <v>207678.52863682268</v>
      </c>
      <c r="AG296" s="137">
        <v>131505</v>
      </c>
      <c r="AH296" s="35">
        <v>167659.955739</v>
      </c>
      <c r="AI296" s="35">
        <v>0</v>
      </c>
      <c r="AJ296" s="35">
        <v>33986.485739000003</v>
      </c>
      <c r="AK296" s="35">
        <v>33986.485739000003</v>
      </c>
      <c r="AL296" s="35">
        <v>131505</v>
      </c>
      <c r="AM296" s="35">
        <v>133673.47</v>
      </c>
      <c r="AN296" s="35">
        <v>2168.4700000000012</v>
      </c>
      <c r="AO296" s="35">
        <v>120562.81312900002</v>
      </c>
      <c r="AP296" s="35">
        <v>84407.857390000019</v>
      </c>
      <c r="AQ296" s="35">
        <v>36154.955738999997</v>
      </c>
      <c r="AR296" s="35">
        <v>-304137</v>
      </c>
      <c r="AS296" s="35">
        <v>0</v>
      </c>
    </row>
    <row r="297" spans="2:45" s="1" customFormat="1" ht="12.75" x14ac:dyDescent="0.2">
      <c r="B297" s="32" t="s">
        <v>1211</v>
      </c>
      <c r="C297" s="33" t="s">
        <v>225</v>
      </c>
      <c r="D297" s="32" t="s">
        <v>226</v>
      </c>
      <c r="E297" s="32" t="s">
        <v>12</v>
      </c>
      <c r="F297" s="32" t="s">
        <v>17</v>
      </c>
      <c r="G297" s="32" t="s">
        <v>20</v>
      </c>
      <c r="H297" s="32" t="s">
        <v>26</v>
      </c>
      <c r="I297" s="32" t="s">
        <v>10</v>
      </c>
      <c r="J297" s="32" t="s">
        <v>16</v>
      </c>
      <c r="K297" s="32" t="s">
        <v>227</v>
      </c>
      <c r="L297" s="34">
        <v>941</v>
      </c>
      <c r="M297" s="151">
        <v>35662.550639999994</v>
      </c>
      <c r="N297" s="35">
        <v>-31747</v>
      </c>
      <c r="O297" s="35">
        <v>23055.670788513391</v>
      </c>
      <c r="P297" s="31">
        <v>2105.3506399999933</v>
      </c>
      <c r="Q297" s="36">
        <v>2004.9801239999999</v>
      </c>
      <c r="R297" s="37">
        <v>0</v>
      </c>
      <c r="S297" s="37">
        <v>401.37803085729706</v>
      </c>
      <c r="T297" s="37">
        <v>16182.487671466086</v>
      </c>
      <c r="U297" s="38">
        <v>16583.955130872779</v>
      </c>
      <c r="V297" s="39">
        <v>18588.93525487278</v>
      </c>
      <c r="W297" s="35">
        <v>20694.285894872773</v>
      </c>
      <c r="X297" s="35">
        <v>20049.129609370695</v>
      </c>
      <c r="Y297" s="34">
        <v>645.15628550207839</v>
      </c>
      <c r="Z297" s="145">
        <v>0</v>
      </c>
      <c r="AA297" s="35">
        <v>1977.9246847032646</v>
      </c>
      <c r="AB297" s="35">
        <v>3152.6176514917752</v>
      </c>
      <c r="AC297" s="35">
        <v>14770.69</v>
      </c>
      <c r="AD297" s="35">
        <v>144.19999999999999</v>
      </c>
      <c r="AE297" s="35">
        <v>0</v>
      </c>
      <c r="AF297" s="35">
        <v>20045.432336195041</v>
      </c>
      <c r="AG297" s="137">
        <v>10568</v>
      </c>
      <c r="AH297" s="35">
        <v>10965.8</v>
      </c>
      <c r="AI297" s="35">
        <v>0</v>
      </c>
      <c r="AJ297" s="35">
        <v>397.8</v>
      </c>
      <c r="AK297" s="35">
        <v>397.8</v>
      </c>
      <c r="AL297" s="35">
        <v>10568</v>
      </c>
      <c r="AM297" s="35">
        <v>10568</v>
      </c>
      <c r="AN297" s="35">
        <v>0</v>
      </c>
      <c r="AO297" s="35">
        <v>2105.3506399999933</v>
      </c>
      <c r="AP297" s="35">
        <v>1707.5506399999933</v>
      </c>
      <c r="AQ297" s="35">
        <v>397.80000000000018</v>
      </c>
      <c r="AR297" s="35">
        <v>-31747</v>
      </c>
      <c r="AS297" s="35">
        <v>0</v>
      </c>
    </row>
    <row r="298" spans="2:45" s="1" customFormat="1" ht="12.75" x14ac:dyDescent="0.2">
      <c r="B298" s="32" t="s">
        <v>1211</v>
      </c>
      <c r="C298" s="33" t="s">
        <v>38</v>
      </c>
      <c r="D298" s="32" t="s">
        <v>39</v>
      </c>
      <c r="E298" s="32" t="s">
        <v>12</v>
      </c>
      <c r="F298" s="32" t="s">
        <v>17</v>
      </c>
      <c r="G298" s="32" t="s">
        <v>20</v>
      </c>
      <c r="H298" s="32" t="s">
        <v>26</v>
      </c>
      <c r="I298" s="32" t="s">
        <v>10</v>
      </c>
      <c r="J298" s="32" t="s">
        <v>16</v>
      </c>
      <c r="K298" s="32" t="s">
        <v>40</v>
      </c>
      <c r="L298" s="34">
        <v>255</v>
      </c>
      <c r="M298" s="151">
        <v>15023.655683000001</v>
      </c>
      <c r="N298" s="35">
        <v>2219</v>
      </c>
      <c r="O298" s="35">
        <v>0</v>
      </c>
      <c r="P298" s="31">
        <v>15094.655683000001</v>
      </c>
      <c r="Q298" s="36">
        <v>1446.1111229999999</v>
      </c>
      <c r="R298" s="37">
        <v>0</v>
      </c>
      <c r="S298" s="37">
        <v>178.34204228578275</v>
      </c>
      <c r="T298" s="37">
        <v>331.65795771421722</v>
      </c>
      <c r="U298" s="38">
        <v>510.00275017664825</v>
      </c>
      <c r="V298" s="39">
        <v>1956.1138731766482</v>
      </c>
      <c r="W298" s="35">
        <v>17050.769556176649</v>
      </c>
      <c r="X298" s="35">
        <v>334.39132928578329</v>
      </c>
      <c r="Y298" s="34">
        <v>16716.378226890865</v>
      </c>
      <c r="Z298" s="145">
        <v>0</v>
      </c>
      <c r="AA298" s="35">
        <v>1846.1799516443268</v>
      </c>
      <c r="AB298" s="35">
        <v>1981.8108627877032</v>
      </c>
      <c r="AC298" s="35">
        <v>3633.3100000000004</v>
      </c>
      <c r="AD298" s="35">
        <v>171.5</v>
      </c>
      <c r="AE298" s="35">
        <v>0</v>
      </c>
      <c r="AF298" s="35">
        <v>7632.8008144320302</v>
      </c>
      <c r="AG298" s="137">
        <v>2556</v>
      </c>
      <c r="AH298" s="35">
        <v>2556</v>
      </c>
      <c r="AI298" s="35">
        <v>0</v>
      </c>
      <c r="AJ298" s="35">
        <v>0</v>
      </c>
      <c r="AK298" s="35">
        <v>0</v>
      </c>
      <c r="AL298" s="35">
        <v>2556</v>
      </c>
      <c r="AM298" s="35">
        <v>2556</v>
      </c>
      <c r="AN298" s="35">
        <v>0</v>
      </c>
      <c r="AO298" s="35">
        <v>15094.655683000001</v>
      </c>
      <c r="AP298" s="35">
        <v>15094.655683000001</v>
      </c>
      <c r="AQ298" s="35">
        <v>0</v>
      </c>
      <c r="AR298" s="35">
        <v>2219</v>
      </c>
      <c r="AS298" s="35">
        <v>0</v>
      </c>
    </row>
    <row r="299" spans="2:45" s="1" customFormat="1" ht="12.75" x14ac:dyDescent="0.2">
      <c r="B299" s="32" t="s">
        <v>1211</v>
      </c>
      <c r="C299" s="33" t="s">
        <v>712</v>
      </c>
      <c r="D299" s="32" t="s">
        <v>713</v>
      </c>
      <c r="E299" s="32" t="s">
        <v>12</v>
      </c>
      <c r="F299" s="32" t="s">
        <v>17</v>
      </c>
      <c r="G299" s="32" t="s">
        <v>20</v>
      </c>
      <c r="H299" s="32" t="s">
        <v>26</v>
      </c>
      <c r="I299" s="32" t="s">
        <v>10</v>
      </c>
      <c r="J299" s="32" t="s">
        <v>16</v>
      </c>
      <c r="K299" s="32" t="s">
        <v>714</v>
      </c>
      <c r="L299" s="34">
        <v>671</v>
      </c>
      <c r="M299" s="151">
        <v>18491.102247999999</v>
      </c>
      <c r="N299" s="35">
        <v>-36890</v>
      </c>
      <c r="O299" s="35">
        <v>31086.854431886717</v>
      </c>
      <c r="P299" s="31">
        <v>-19723.787527200002</v>
      </c>
      <c r="Q299" s="36">
        <v>1214.791107</v>
      </c>
      <c r="R299" s="37">
        <v>19723.787527200002</v>
      </c>
      <c r="S299" s="37">
        <v>61.79348342859516</v>
      </c>
      <c r="T299" s="37">
        <v>24113.389609812926</v>
      </c>
      <c r="U299" s="38">
        <v>43899.207345782466</v>
      </c>
      <c r="V299" s="39">
        <v>45113.998452782464</v>
      </c>
      <c r="W299" s="35">
        <v>45113.998452782464</v>
      </c>
      <c r="X299" s="35">
        <v>30041.995404315312</v>
      </c>
      <c r="Y299" s="34">
        <v>15072.003048467152</v>
      </c>
      <c r="Z299" s="145">
        <v>0</v>
      </c>
      <c r="AA299" s="35">
        <v>2702.7055646870867</v>
      </c>
      <c r="AB299" s="35">
        <v>3327.4858862787105</v>
      </c>
      <c r="AC299" s="35">
        <v>6238.9400000000005</v>
      </c>
      <c r="AD299" s="35">
        <v>69.633479999999992</v>
      </c>
      <c r="AE299" s="35">
        <v>0</v>
      </c>
      <c r="AF299" s="35">
        <v>12338.764930965797</v>
      </c>
      <c r="AG299" s="137">
        <v>8000</v>
      </c>
      <c r="AH299" s="35">
        <v>9849.1102248000007</v>
      </c>
      <c r="AI299" s="35">
        <v>0</v>
      </c>
      <c r="AJ299" s="35">
        <v>1849.1102248</v>
      </c>
      <c r="AK299" s="35">
        <v>1849.1102248</v>
      </c>
      <c r="AL299" s="35">
        <v>8000</v>
      </c>
      <c r="AM299" s="35">
        <v>8000</v>
      </c>
      <c r="AN299" s="35">
        <v>0</v>
      </c>
      <c r="AO299" s="35">
        <v>-19723.787527200002</v>
      </c>
      <c r="AP299" s="35">
        <v>-21572.897752000001</v>
      </c>
      <c r="AQ299" s="35">
        <v>1849.1102247999988</v>
      </c>
      <c r="AR299" s="35">
        <v>-36890</v>
      </c>
      <c r="AS299" s="35">
        <v>0</v>
      </c>
    </row>
    <row r="300" spans="2:45" s="1" customFormat="1" ht="12.75" x14ac:dyDescent="0.2">
      <c r="B300" s="32" t="s">
        <v>1211</v>
      </c>
      <c r="C300" s="33" t="s">
        <v>1130</v>
      </c>
      <c r="D300" s="32" t="s">
        <v>1131</v>
      </c>
      <c r="E300" s="32" t="s">
        <v>12</v>
      </c>
      <c r="F300" s="32" t="s">
        <v>17</v>
      </c>
      <c r="G300" s="32" t="s">
        <v>20</v>
      </c>
      <c r="H300" s="32" t="s">
        <v>26</v>
      </c>
      <c r="I300" s="32" t="s">
        <v>12</v>
      </c>
      <c r="J300" s="32" t="s">
        <v>273</v>
      </c>
      <c r="K300" s="32" t="s">
        <v>26</v>
      </c>
      <c r="L300" s="34">
        <v>2808293</v>
      </c>
      <c r="M300" s="151">
        <v>164609085.01108101</v>
      </c>
      <c r="N300" s="35">
        <v>-257864701</v>
      </c>
      <c r="O300" s="35">
        <v>121033513.27795009</v>
      </c>
      <c r="P300" s="31">
        <v>11413502.01108101</v>
      </c>
      <c r="Q300" s="36">
        <v>15676353.498286</v>
      </c>
      <c r="R300" s="37">
        <v>0</v>
      </c>
      <c r="S300" s="37">
        <v>7122418.9658793071</v>
      </c>
      <c r="T300" s="37">
        <v>83702628.387504116</v>
      </c>
      <c r="U300" s="38">
        <v>90825537.127744809</v>
      </c>
      <c r="V300" s="39">
        <v>106501890.6260308</v>
      </c>
      <c r="W300" s="35">
        <v>117915392.63711181</v>
      </c>
      <c r="X300" s="35">
        <v>113530309.92474639</v>
      </c>
      <c r="Y300" s="34">
        <v>4385082.7123654187</v>
      </c>
      <c r="Z300" s="145">
        <v>56728222.609299041</v>
      </c>
      <c r="AA300" s="35">
        <v>38609551.928986043</v>
      </c>
      <c r="AB300" s="35">
        <v>44582478.913247816</v>
      </c>
      <c r="AC300" s="35">
        <v>11770211.039999999</v>
      </c>
      <c r="AD300" s="35">
        <v>3930687.7912710537</v>
      </c>
      <c r="AE300" s="35">
        <v>6315938.6600000001</v>
      </c>
      <c r="AF300" s="35">
        <v>161937090.94280395</v>
      </c>
      <c r="AG300" s="137">
        <v>209141010</v>
      </c>
      <c r="AH300" s="35">
        <v>209141010</v>
      </c>
      <c r="AI300" s="35">
        <v>111201996</v>
      </c>
      <c r="AJ300" s="35">
        <v>111201996</v>
      </c>
      <c r="AK300" s="35">
        <v>0</v>
      </c>
      <c r="AL300" s="35">
        <v>97939014</v>
      </c>
      <c r="AM300" s="35">
        <v>97939014</v>
      </c>
      <c r="AN300" s="35">
        <v>0</v>
      </c>
      <c r="AO300" s="35">
        <v>11413502.01108101</v>
      </c>
      <c r="AP300" s="35">
        <v>11413502.01108101</v>
      </c>
      <c r="AQ300" s="35">
        <v>0</v>
      </c>
      <c r="AR300" s="35">
        <v>-257864701</v>
      </c>
      <c r="AS300" s="35">
        <v>0</v>
      </c>
    </row>
    <row r="301" spans="2:45" s="1" customFormat="1" ht="12.75" x14ac:dyDescent="0.2">
      <c r="B301" s="32" t="s">
        <v>1211</v>
      </c>
      <c r="C301" s="33" t="s">
        <v>610</v>
      </c>
      <c r="D301" s="32" t="s">
        <v>611</v>
      </c>
      <c r="E301" s="32" t="s">
        <v>12</v>
      </c>
      <c r="F301" s="32" t="s">
        <v>17</v>
      </c>
      <c r="G301" s="32" t="s">
        <v>20</v>
      </c>
      <c r="H301" s="32" t="s">
        <v>26</v>
      </c>
      <c r="I301" s="32" t="s">
        <v>10</v>
      </c>
      <c r="J301" s="32" t="s">
        <v>11</v>
      </c>
      <c r="K301" s="32" t="s">
        <v>612</v>
      </c>
      <c r="L301" s="34">
        <v>1299</v>
      </c>
      <c r="M301" s="151">
        <v>39675.675992000004</v>
      </c>
      <c r="N301" s="35">
        <v>-44162</v>
      </c>
      <c r="O301" s="35">
        <v>23588.974396487345</v>
      </c>
      <c r="P301" s="31">
        <v>24096.243591200004</v>
      </c>
      <c r="Q301" s="36">
        <v>2591.0368509999998</v>
      </c>
      <c r="R301" s="37">
        <v>0</v>
      </c>
      <c r="S301" s="37">
        <v>2245.763507429434</v>
      </c>
      <c r="T301" s="37">
        <v>352.23649257056604</v>
      </c>
      <c r="U301" s="38">
        <v>2598.0140097233966</v>
      </c>
      <c r="V301" s="39">
        <v>5189.0508607233969</v>
      </c>
      <c r="W301" s="35">
        <v>29285.294451923401</v>
      </c>
      <c r="X301" s="35">
        <v>4210.8065764294333</v>
      </c>
      <c r="Y301" s="34">
        <v>25074.487875493967</v>
      </c>
      <c r="Z301" s="145">
        <v>0</v>
      </c>
      <c r="AA301" s="35">
        <v>4572.4692553943269</v>
      </c>
      <c r="AB301" s="35">
        <v>6322.1024207687697</v>
      </c>
      <c r="AC301" s="35">
        <v>14137.869999999999</v>
      </c>
      <c r="AD301" s="35">
        <v>287.79005167499997</v>
      </c>
      <c r="AE301" s="35">
        <v>0</v>
      </c>
      <c r="AF301" s="35">
        <v>25320.231727838098</v>
      </c>
      <c r="AG301" s="137">
        <v>27030</v>
      </c>
      <c r="AH301" s="35">
        <v>30997.5675992</v>
      </c>
      <c r="AI301" s="35">
        <v>0</v>
      </c>
      <c r="AJ301" s="35">
        <v>3967.5675992000006</v>
      </c>
      <c r="AK301" s="35">
        <v>3967.5675992000006</v>
      </c>
      <c r="AL301" s="35">
        <v>27030</v>
      </c>
      <c r="AM301" s="35">
        <v>27030</v>
      </c>
      <c r="AN301" s="35">
        <v>0</v>
      </c>
      <c r="AO301" s="35">
        <v>24096.243591200004</v>
      </c>
      <c r="AP301" s="35">
        <v>20128.675992000004</v>
      </c>
      <c r="AQ301" s="35">
        <v>3967.5675991999997</v>
      </c>
      <c r="AR301" s="35">
        <v>-44162</v>
      </c>
      <c r="AS301" s="35">
        <v>0</v>
      </c>
    </row>
    <row r="302" spans="2:45" s="1" customFormat="1" ht="12.75" x14ac:dyDescent="0.2">
      <c r="B302" s="32" t="s">
        <v>1211</v>
      </c>
      <c r="C302" s="33" t="s">
        <v>82</v>
      </c>
      <c r="D302" s="32" t="s">
        <v>83</v>
      </c>
      <c r="E302" s="32" t="s">
        <v>12</v>
      </c>
      <c r="F302" s="32" t="s">
        <v>17</v>
      </c>
      <c r="G302" s="32" t="s">
        <v>20</v>
      </c>
      <c r="H302" s="32" t="s">
        <v>26</v>
      </c>
      <c r="I302" s="32" t="s">
        <v>10</v>
      </c>
      <c r="J302" s="32" t="s">
        <v>13</v>
      </c>
      <c r="K302" s="32" t="s">
        <v>84</v>
      </c>
      <c r="L302" s="34">
        <v>7401</v>
      </c>
      <c r="M302" s="151">
        <v>280632.71875500004</v>
      </c>
      <c r="N302" s="35">
        <v>16711</v>
      </c>
      <c r="O302" s="35">
        <v>0</v>
      </c>
      <c r="P302" s="31">
        <v>296621.91175500001</v>
      </c>
      <c r="Q302" s="36">
        <v>20355.031910999998</v>
      </c>
      <c r="R302" s="37">
        <v>0</v>
      </c>
      <c r="S302" s="37">
        <v>11203.370268575731</v>
      </c>
      <c r="T302" s="37">
        <v>3598.6297314242693</v>
      </c>
      <c r="U302" s="38">
        <v>14802.079819832838</v>
      </c>
      <c r="V302" s="39">
        <v>35157.111730832839</v>
      </c>
      <c r="W302" s="35">
        <v>331779.02348583285</v>
      </c>
      <c r="X302" s="35">
        <v>21006.319253575755</v>
      </c>
      <c r="Y302" s="34">
        <v>310772.70423225709</v>
      </c>
      <c r="Z302" s="145">
        <v>4057.4990503994431</v>
      </c>
      <c r="AA302" s="35">
        <v>11009.456190004403</v>
      </c>
      <c r="AB302" s="35">
        <v>45217.834932378726</v>
      </c>
      <c r="AC302" s="35">
        <v>31022.87</v>
      </c>
      <c r="AD302" s="35">
        <v>5990.1450000000004</v>
      </c>
      <c r="AE302" s="35">
        <v>46376.79</v>
      </c>
      <c r="AF302" s="35">
        <v>143674.59517278257</v>
      </c>
      <c r="AG302" s="137">
        <v>26743</v>
      </c>
      <c r="AH302" s="35">
        <v>81359.192999999999</v>
      </c>
      <c r="AI302" s="35">
        <v>0</v>
      </c>
      <c r="AJ302" s="35">
        <v>0</v>
      </c>
      <c r="AK302" s="35">
        <v>0</v>
      </c>
      <c r="AL302" s="35">
        <v>26743</v>
      </c>
      <c r="AM302" s="35">
        <v>81359.192999999999</v>
      </c>
      <c r="AN302" s="35">
        <v>54616.192999999999</v>
      </c>
      <c r="AO302" s="35">
        <v>296621.91175500001</v>
      </c>
      <c r="AP302" s="35">
        <v>242005.71875500001</v>
      </c>
      <c r="AQ302" s="35">
        <v>54616.19299999997</v>
      </c>
      <c r="AR302" s="35">
        <v>16711</v>
      </c>
      <c r="AS302" s="35">
        <v>0</v>
      </c>
    </row>
    <row r="303" spans="2:45" s="1" customFormat="1" ht="12.75" x14ac:dyDescent="0.2">
      <c r="B303" s="32" t="s">
        <v>1211</v>
      </c>
      <c r="C303" s="33" t="s">
        <v>484</v>
      </c>
      <c r="D303" s="32" t="s">
        <v>485</v>
      </c>
      <c r="E303" s="32" t="s">
        <v>12</v>
      </c>
      <c r="F303" s="32" t="s">
        <v>17</v>
      </c>
      <c r="G303" s="32" t="s">
        <v>20</v>
      </c>
      <c r="H303" s="32" t="s">
        <v>26</v>
      </c>
      <c r="I303" s="32" t="s">
        <v>10</v>
      </c>
      <c r="J303" s="32" t="s">
        <v>16</v>
      </c>
      <c r="K303" s="32" t="s">
        <v>486</v>
      </c>
      <c r="L303" s="34">
        <v>861</v>
      </c>
      <c r="M303" s="151">
        <v>36162.882043000005</v>
      </c>
      <c r="N303" s="35">
        <v>-5555</v>
      </c>
      <c r="O303" s="35">
        <v>4342.3605269468808</v>
      </c>
      <c r="P303" s="31">
        <v>28014.423043000003</v>
      </c>
      <c r="Q303" s="36">
        <v>1189.4665669999999</v>
      </c>
      <c r="R303" s="37">
        <v>0</v>
      </c>
      <c r="S303" s="37">
        <v>350.46204914299176</v>
      </c>
      <c r="T303" s="37">
        <v>1371.5379508570081</v>
      </c>
      <c r="U303" s="38">
        <v>1722.0092858905653</v>
      </c>
      <c r="V303" s="39">
        <v>2911.475852890565</v>
      </c>
      <c r="W303" s="35">
        <v>30925.898895890568</v>
      </c>
      <c r="X303" s="35">
        <v>657.11634214299193</v>
      </c>
      <c r="Y303" s="34">
        <v>30268.782553747576</v>
      </c>
      <c r="Z303" s="145">
        <v>0</v>
      </c>
      <c r="AA303" s="35">
        <v>2296.5946841888995</v>
      </c>
      <c r="AB303" s="35">
        <v>5860.334284737356</v>
      </c>
      <c r="AC303" s="35">
        <v>11211.19</v>
      </c>
      <c r="AD303" s="35">
        <v>0</v>
      </c>
      <c r="AE303" s="35">
        <v>0</v>
      </c>
      <c r="AF303" s="35">
        <v>19368.118968926254</v>
      </c>
      <c r="AG303" s="137">
        <v>0</v>
      </c>
      <c r="AH303" s="35">
        <v>9453.5409999999993</v>
      </c>
      <c r="AI303" s="35">
        <v>0</v>
      </c>
      <c r="AJ303" s="35">
        <v>1032.1000000000001</v>
      </c>
      <c r="AK303" s="35">
        <v>1032.1000000000001</v>
      </c>
      <c r="AL303" s="35">
        <v>0</v>
      </c>
      <c r="AM303" s="35">
        <v>8421.4409999999989</v>
      </c>
      <c r="AN303" s="35">
        <v>8421.4409999999989</v>
      </c>
      <c r="AO303" s="35">
        <v>28014.423043000003</v>
      </c>
      <c r="AP303" s="35">
        <v>18560.882043000005</v>
      </c>
      <c r="AQ303" s="35">
        <v>9453.5409999999974</v>
      </c>
      <c r="AR303" s="35">
        <v>-5555</v>
      </c>
      <c r="AS303" s="35">
        <v>0</v>
      </c>
    </row>
    <row r="304" spans="2:45" s="1" customFormat="1" ht="12.75" x14ac:dyDescent="0.2">
      <c r="B304" s="32" t="s">
        <v>1211</v>
      </c>
      <c r="C304" s="33" t="s">
        <v>814</v>
      </c>
      <c r="D304" s="32" t="s">
        <v>815</v>
      </c>
      <c r="E304" s="32" t="s">
        <v>12</v>
      </c>
      <c r="F304" s="32" t="s">
        <v>17</v>
      </c>
      <c r="G304" s="32" t="s">
        <v>20</v>
      </c>
      <c r="H304" s="32" t="s">
        <v>26</v>
      </c>
      <c r="I304" s="32" t="s">
        <v>10</v>
      </c>
      <c r="J304" s="32" t="s">
        <v>15</v>
      </c>
      <c r="K304" s="32" t="s">
        <v>816</v>
      </c>
      <c r="L304" s="34">
        <v>15746</v>
      </c>
      <c r="M304" s="151">
        <v>321054.64542799996</v>
      </c>
      <c r="N304" s="35">
        <v>-64933</v>
      </c>
      <c r="O304" s="35">
        <v>3089.7421227930868</v>
      </c>
      <c r="P304" s="31">
        <v>280447.1099708</v>
      </c>
      <c r="Q304" s="36">
        <v>31703.576099999998</v>
      </c>
      <c r="R304" s="37">
        <v>0</v>
      </c>
      <c r="S304" s="37">
        <v>16117.720649149047</v>
      </c>
      <c r="T304" s="37">
        <v>15374.279350850953</v>
      </c>
      <c r="U304" s="38">
        <v>31492.169820711777</v>
      </c>
      <c r="V304" s="39">
        <v>63195.745920711779</v>
      </c>
      <c r="W304" s="35">
        <v>343642.85589151178</v>
      </c>
      <c r="X304" s="35">
        <v>30220.726217149058</v>
      </c>
      <c r="Y304" s="34">
        <v>313422.12967436272</v>
      </c>
      <c r="Z304" s="145">
        <v>0</v>
      </c>
      <c r="AA304" s="35">
        <v>19610.661711214496</v>
      </c>
      <c r="AB304" s="35">
        <v>161882.1192464396</v>
      </c>
      <c r="AC304" s="35">
        <v>212881.19</v>
      </c>
      <c r="AD304" s="35">
        <v>13209.690066122241</v>
      </c>
      <c r="AE304" s="35">
        <v>4594.93</v>
      </c>
      <c r="AF304" s="35">
        <v>412178.59102377627</v>
      </c>
      <c r="AG304" s="137">
        <v>180938</v>
      </c>
      <c r="AH304" s="35">
        <v>213043.46454280001</v>
      </c>
      <c r="AI304" s="35">
        <v>0</v>
      </c>
      <c r="AJ304" s="35">
        <v>32105.464542799997</v>
      </c>
      <c r="AK304" s="35">
        <v>32105.464542799997</v>
      </c>
      <c r="AL304" s="35">
        <v>180938</v>
      </c>
      <c r="AM304" s="35">
        <v>180938</v>
      </c>
      <c r="AN304" s="35">
        <v>0</v>
      </c>
      <c r="AO304" s="35">
        <v>280447.1099708</v>
      </c>
      <c r="AP304" s="35">
        <v>248341.64542799999</v>
      </c>
      <c r="AQ304" s="35">
        <v>32105.464542799979</v>
      </c>
      <c r="AR304" s="35">
        <v>-64933</v>
      </c>
      <c r="AS304" s="35">
        <v>0</v>
      </c>
    </row>
    <row r="305" spans="2:45" s="1" customFormat="1" ht="12.75" x14ac:dyDescent="0.2">
      <c r="B305" s="32" t="s">
        <v>1211</v>
      </c>
      <c r="C305" s="33" t="s">
        <v>802</v>
      </c>
      <c r="D305" s="32" t="s">
        <v>803</v>
      </c>
      <c r="E305" s="32" t="s">
        <v>12</v>
      </c>
      <c r="F305" s="32" t="s">
        <v>17</v>
      </c>
      <c r="G305" s="32" t="s">
        <v>20</v>
      </c>
      <c r="H305" s="32" t="s">
        <v>26</v>
      </c>
      <c r="I305" s="32" t="s">
        <v>10</v>
      </c>
      <c r="J305" s="32" t="s">
        <v>11</v>
      </c>
      <c r="K305" s="32" t="s">
        <v>804</v>
      </c>
      <c r="L305" s="34">
        <v>1457</v>
      </c>
      <c r="M305" s="151">
        <v>28821.730693999998</v>
      </c>
      <c r="N305" s="35">
        <v>-205643</v>
      </c>
      <c r="O305" s="35">
        <v>162087.5637482015</v>
      </c>
      <c r="P305" s="31">
        <v>-157635.2662366</v>
      </c>
      <c r="Q305" s="36">
        <v>1286.957474</v>
      </c>
      <c r="R305" s="37">
        <v>157635.2662366</v>
      </c>
      <c r="S305" s="37">
        <v>714.65583542884576</v>
      </c>
      <c r="T305" s="37">
        <v>127296.87163573381</v>
      </c>
      <c r="U305" s="38">
        <v>285648.33405902091</v>
      </c>
      <c r="V305" s="39">
        <v>286935.29153302091</v>
      </c>
      <c r="W305" s="35">
        <v>286935.29153302091</v>
      </c>
      <c r="X305" s="35">
        <v>162765.90982163034</v>
      </c>
      <c r="Y305" s="34">
        <v>124169.38171139057</v>
      </c>
      <c r="Z305" s="145">
        <v>0</v>
      </c>
      <c r="AA305" s="35">
        <v>2548.1588685924016</v>
      </c>
      <c r="AB305" s="35">
        <v>4744.1251566173723</v>
      </c>
      <c r="AC305" s="35">
        <v>15368.75</v>
      </c>
      <c r="AD305" s="35">
        <v>221.30992628640001</v>
      </c>
      <c r="AE305" s="35">
        <v>0</v>
      </c>
      <c r="AF305" s="35">
        <v>22882.343951496176</v>
      </c>
      <c r="AG305" s="137">
        <v>0</v>
      </c>
      <c r="AH305" s="35">
        <v>19186.003069400002</v>
      </c>
      <c r="AI305" s="35">
        <v>0</v>
      </c>
      <c r="AJ305" s="35">
        <v>2882.1730693999998</v>
      </c>
      <c r="AK305" s="35">
        <v>2882.1730693999998</v>
      </c>
      <c r="AL305" s="35">
        <v>0</v>
      </c>
      <c r="AM305" s="35">
        <v>16303.83</v>
      </c>
      <c r="AN305" s="35">
        <v>16303.83</v>
      </c>
      <c r="AO305" s="35">
        <v>-157635.2662366</v>
      </c>
      <c r="AP305" s="35">
        <v>-176821.269306</v>
      </c>
      <c r="AQ305" s="35">
        <v>19186.003069400002</v>
      </c>
      <c r="AR305" s="35">
        <v>-205643</v>
      </c>
      <c r="AS305" s="35">
        <v>0</v>
      </c>
    </row>
    <row r="306" spans="2:45" s="1" customFormat="1" ht="12.75" x14ac:dyDescent="0.2">
      <c r="B306" s="32" t="s">
        <v>1211</v>
      </c>
      <c r="C306" s="33" t="s">
        <v>292</v>
      </c>
      <c r="D306" s="32" t="s">
        <v>293</v>
      </c>
      <c r="E306" s="32" t="s">
        <v>12</v>
      </c>
      <c r="F306" s="32" t="s">
        <v>17</v>
      </c>
      <c r="G306" s="32" t="s">
        <v>20</v>
      </c>
      <c r="H306" s="32" t="s">
        <v>26</v>
      </c>
      <c r="I306" s="32" t="s">
        <v>10</v>
      </c>
      <c r="J306" s="32" t="s">
        <v>11</v>
      </c>
      <c r="K306" s="32" t="s">
        <v>294</v>
      </c>
      <c r="L306" s="34">
        <v>2788</v>
      </c>
      <c r="M306" s="151">
        <v>46988.358577999999</v>
      </c>
      <c r="N306" s="35">
        <v>11877</v>
      </c>
      <c r="O306" s="35">
        <v>0</v>
      </c>
      <c r="P306" s="31">
        <v>72985.358577999999</v>
      </c>
      <c r="Q306" s="36">
        <v>3716.963436</v>
      </c>
      <c r="R306" s="37">
        <v>0</v>
      </c>
      <c r="S306" s="37">
        <v>4247.1722754302027</v>
      </c>
      <c r="T306" s="37">
        <v>1328.8277245697973</v>
      </c>
      <c r="U306" s="38">
        <v>5576.030068598021</v>
      </c>
      <c r="V306" s="39">
        <v>9292.9935045980201</v>
      </c>
      <c r="W306" s="35">
        <v>82278.352082598023</v>
      </c>
      <c r="X306" s="35">
        <v>7963.4480164302076</v>
      </c>
      <c r="Y306" s="34">
        <v>74314.904066167815</v>
      </c>
      <c r="Z306" s="145">
        <v>0</v>
      </c>
      <c r="AA306" s="35">
        <v>12755.160957039761</v>
      </c>
      <c r="AB306" s="35">
        <v>18651.727173419957</v>
      </c>
      <c r="AC306" s="35">
        <v>31455.759999999998</v>
      </c>
      <c r="AD306" s="35">
        <v>889.7161403749999</v>
      </c>
      <c r="AE306" s="35">
        <v>0</v>
      </c>
      <c r="AF306" s="35">
        <v>63752.364270834711</v>
      </c>
      <c r="AG306" s="137">
        <v>61166</v>
      </c>
      <c r="AH306" s="35">
        <v>61166</v>
      </c>
      <c r="AI306" s="35">
        <v>0</v>
      </c>
      <c r="AJ306" s="35">
        <v>0</v>
      </c>
      <c r="AK306" s="35">
        <v>0</v>
      </c>
      <c r="AL306" s="35">
        <v>61166</v>
      </c>
      <c r="AM306" s="35">
        <v>61166</v>
      </c>
      <c r="AN306" s="35">
        <v>0</v>
      </c>
      <c r="AO306" s="35">
        <v>72985.358577999999</v>
      </c>
      <c r="AP306" s="35">
        <v>72985.358577999999</v>
      </c>
      <c r="AQ306" s="35">
        <v>0</v>
      </c>
      <c r="AR306" s="35">
        <v>11877</v>
      </c>
      <c r="AS306" s="35">
        <v>0</v>
      </c>
    </row>
    <row r="307" spans="2:45" s="1" customFormat="1" ht="12.75" x14ac:dyDescent="0.2">
      <c r="B307" s="32" t="s">
        <v>1211</v>
      </c>
      <c r="C307" s="33" t="s">
        <v>286</v>
      </c>
      <c r="D307" s="32" t="s">
        <v>287</v>
      </c>
      <c r="E307" s="32" t="s">
        <v>12</v>
      </c>
      <c r="F307" s="32" t="s">
        <v>17</v>
      </c>
      <c r="G307" s="32" t="s">
        <v>20</v>
      </c>
      <c r="H307" s="32" t="s">
        <v>26</v>
      </c>
      <c r="I307" s="32" t="s">
        <v>10</v>
      </c>
      <c r="J307" s="32" t="s">
        <v>11</v>
      </c>
      <c r="K307" s="32" t="s">
        <v>288</v>
      </c>
      <c r="L307" s="34">
        <v>3218</v>
      </c>
      <c r="M307" s="151">
        <v>102399.974636</v>
      </c>
      <c r="N307" s="35">
        <v>-35630.600000000006</v>
      </c>
      <c r="O307" s="35">
        <v>13231.319433838489</v>
      </c>
      <c r="P307" s="31">
        <v>-84601.205364000009</v>
      </c>
      <c r="Q307" s="36">
        <v>5229.1677449999997</v>
      </c>
      <c r="R307" s="37">
        <v>84601.205364000009</v>
      </c>
      <c r="S307" s="37">
        <v>2114.6004160008124</v>
      </c>
      <c r="T307" s="37">
        <v>3761.5233726963197</v>
      </c>
      <c r="U307" s="38">
        <v>90477.817051987004</v>
      </c>
      <c r="V307" s="39">
        <v>95706.984796987002</v>
      </c>
      <c r="W307" s="35">
        <v>95706.984796987002</v>
      </c>
      <c r="X307" s="35">
        <v>13817.302832839312</v>
      </c>
      <c r="Y307" s="34">
        <v>81889.68196414769</v>
      </c>
      <c r="Z307" s="145">
        <v>0</v>
      </c>
      <c r="AA307" s="35">
        <v>1813.9710849096982</v>
      </c>
      <c r="AB307" s="35">
        <v>21540.85073101311</v>
      </c>
      <c r="AC307" s="35">
        <v>44037.990000000005</v>
      </c>
      <c r="AD307" s="35">
        <v>1756.8678421671298</v>
      </c>
      <c r="AE307" s="35">
        <v>0</v>
      </c>
      <c r="AF307" s="35">
        <v>69149.679658089954</v>
      </c>
      <c r="AG307" s="137">
        <v>11648</v>
      </c>
      <c r="AH307" s="35">
        <v>45556.42</v>
      </c>
      <c r="AI307" s="35">
        <v>0</v>
      </c>
      <c r="AJ307" s="35">
        <v>9547</v>
      </c>
      <c r="AK307" s="35">
        <v>9547</v>
      </c>
      <c r="AL307" s="35">
        <v>11648</v>
      </c>
      <c r="AM307" s="35">
        <v>36009.42</v>
      </c>
      <c r="AN307" s="35">
        <v>24361.42</v>
      </c>
      <c r="AO307" s="35">
        <v>-84601.205364000009</v>
      </c>
      <c r="AP307" s="35">
        <v>-118509.62536400001</v>
      </c>
      <c r="AQ307" s="35">
        <v>33908.42</v>
      </c>
      <c r="AR307" s="35">
        <v>-35630.600000000006</v>
      </c>
      <c r="AS307" s="35">
        <v>0</v>
      </c>
    </row>
    <row r="308" spans="2:45" s="1" customFormat="1" ht="12.75" x14ac:dyDescent="0.2">
      <c r="B308" s="32" t="s">
        <v>1211</v>
      </c>
      <c r="C308" s="33" t="s">
        <v>574</v>
      </c>
      <c r="D308" s="32" t="s">
        <v>575</v>
      </c>
      <c r="E308" s="32" t="s">
        <v>12</v>
      </c>
      <c r="F308" s="32" t="s">
        <v>17</v>
      </c>
      <c r="G308" s="32" t="s">
        <v>20</v>
      </c>
      <c r="H308" s="32" t="s">
        <v>26</v>
      </c>
      <c r="I308" s="32" t="s">
        <v>10</v>
      </c>
      <c r="J308" s="32" t="s">
        <v>11</v>
      </c>
      <c r="K308" s="32" t="s">
        <v>576</v>
      </c>
      <c r="L308" s="34">
        <v>4818</v>
      </c>
      <c r="M308" s="151">
        <v>122568.39669400001</v>
      </c>
      <c r="N308" s="35">
        <v>132473</v>
      </c>
      <c r="O308" s="35">
        <v>0</v>
      </c>
      <c r="P308" s="31">
        <v>279581.81669399998</v>
      </c>
      <c r="Q308" s="36">
        <v>3749.0073419999999</v>
      </c>
      <c r="R308" s="37">
        <v>0</v>
      </c>
      <c r="S308" s="37">
        <v>4035.852942858693</v>
      </c>
      <c r="T308" s="37">
        <v>5600.1470571413065</v>
      </c>
      <c r="U308" s="38">
        <v>9636.0519621611438</v>
      </c>
      <c r="V308" s="39">
        <v>13385.059304161143</v>
      </c>
      <c r="W308" s="35">
        <v>292966.87599816115</v>
      </c>
      <c r="X308" s="35">
        <v>7567.2242678587209</v>
      </c>
      <c r="Y308" s="34">
        <v>285399.65173030243</v>
      </c>
      <c r="Z308" s="145">
        <v>0</v>
      </c>
      <c r="AA308" s="35">
        <v>1338.0939430674368</v>
      </c>
      <c r="AB308" s="35">
        <v>27168.747711028671</v>
      </c>
      <c r="AC308" s="35">
        <v>61325.52</v>
      </c>
      <c r="AD308" s="35">
        <v>3820.3080983750001</v>
      </c>
      <c r="AE308" s="35">
        <v>0</v>
      </c>
      <c r="AF308" s="35">
        <v>93652.669752471105</v>
      </c>
      <c r="AG308" s="137">
        <v>0</v>
      </c>
      <c r="AH308" s="35">
        <v>53913.42</v>
      </c>
      <c r="AI308" s="35">
        <v>0</v>
      </c>
      <c r="AJ308" s="35">
        <v>0</v>
      </c>
      <c r="AK308" s="35">
        <v>0</v>
      </c>
      <c r="AL308" s="35">
        <v>0</v>
      </c>
      <c r="AM308" s="35">
        <v>53913.42</v>
      </c>
      <c r="AN308" s="35">
        <v>53913.42</v>
      </c>
      <c r="AO308" s="35">
        <v>279581.81669399998</v>
      </c>
      <c r="AP308" s="35">
        <v>225668.396694</v>
      </c>
      <c r="AQ308" s="35">
        <v>53913.419999999984</v>
      </c>
      <c r="AR308" s="35">
        <v>132473</v>
      </c>
      <c r="AS308" s="35">
        <v>0</v>
      </c>
    </row>
    <row r="309" spans="2:45" s="1" customFormat="1" ht="12.75" x14ac:dyDescent="0.2">
      <c r="B309" s="32" t="s">
        <v>1211</v>
      </c>
      <c r="C309" s="33" t="s">
        <v>604</v>
      </c>
      <c r="D309" s="32" t="s">
        <v>605</v>
      </c>
      <c r="E309" s="32" t="s">
        <v>12</v>
      </c>
      <c r="F309" s="32" t="s">
        <v>17</v>
      </c>
      <c r="G309" s="32" t="s">
        <v>20</v>
      </c>
      <c r="H309" s="32" t="s">
        <v>26</v>
      </c>
      <c r="I309" s="32" t="s">
        <v>10</v>
      </c>
      <c r="J309" s="32" t="s">
        <v>11</v>
      </c>
      <c r="K309" s="32" t="s">
        <v>606</v>
      </c>
      <c r="L309" s="34">
        <v>3576</v>
      </c>
      <c r="M309" s="151">
        <v>99377.297514000005</v>
      </c>
      <c r="N309" s="35">
        <v>-94125</v>
      </c>
      <c r="O309" s="35">
        <v>42342.050785957668</v>
      </c>
      <c r="P309" s="31">
        <v>-9455.3624859999982</v>
      </c>
      <c r="Q309" s="36">
        <v>2791.9646299999999</v>
      </c>
      <c r="R309" s="37">
        <v>9455.3624859999982</v>
      </c>
      <c r="S309" s="37">
        <v>2238.0653062865736</v>
      </c>
      <c r="T309" s="37">
        <v>34525.882967325851</v>
      </c>
      <c r="U309" s="38">
        <v>46219.559997395074</v>
      </c>
      <c r="V309" s="39">
        <v>49011.524627395076</v>
      </c>
      <c r="W309" s="35">
        <v>49011.524627395076</v>
      </c>
      <c r="X309" s="35">
        <v>45704.765748244245</v>
      </c>
      <c r="Y309" s="34">
        <v>3306.7588791508315</v>
      </c>
      <c r="Z309" s="145">
        <v>0</v>
      </c>
      <c r="AA309" s="35">
        <v>7491.9130363528911</v>
      </c>
      <c r="AB309" s="35">
        <v>20639.21072678639</v>
      </c>
      <c r="AC309" s="35">
        <v>48952.63</v>
      </c>
      <c r="AD309" s="35">
        <v>235</v>
      </c>
      <c r="AE309" s="35">
        <v>206.65</v>
      </c>
      <c r="AF309" s="35">
        <v>77525.403763139271</v>
      </c>
      <c r="AG309" s="137">
        <v>26776</v>
      </c>
      <c r="AH309" s="35">
        <v>49664.34</v>
      </c>
      <c r="AI309" s="35">
        <v>0</v>
      </c>
      <c r="AJ309" s="35">
        <v>9648.9</v>
      </c>
      <c r="AK309" s="35">
        <v>9648.9</v>
      </c>
      <c r="AL309" s="35">
        <v>26776</v>
      </c>
      <c r="AM309" s="35">
        <v>40015.439999999995</v>
      </c>
      <c r="AN309" s="35">
        <v>13239.439999999995</v>
      </c>
      <c r="AO309" s="35">
        <v>-9455.3624859999982</v>
      </c>
      <c r="AP309" s="35">
        <v>-32343.702485999995</v>
      </c>
      <c r="AQ309" s="35">
        <v>22888.339999999997</v>
      </c>
      <c r="AR309" s="35">
        <v>-94125</v>
      </c>
      <c r="AS309" s="35">
        <v>0</v>
      </c>
    </row>
    <row r="310" spans="2:45" s="1" customFormat="1" ht="12.75" x14ac:dyDescent="0.2">
      <c r="B310" s="32" t="s">
        <v>1211</v>
      </c>
      <c r="C310" s="33" t="s">
        <v>928</v>
      </c>
      <c r="D310" s="32" t="s">
        <v>929</v>
      </c>
      <c r="E310" s="32" t="s">
        <v>12</v>
      </c>
      <c r="F310" s="32" t="s">
        <v>17</v>
      </c>
      <c r="G310" s="32" t="s">
        <v>20</v>
      </c>
      <c r="H310" s="32" t="s">
        <v>26</v>
      </c>
      <c r="I310" s="32" t="s">
        <v>10</v>
      </c>
      <c r="J310" s="32" t="s">
        <v>15</v>
      </c>
      <c r="K310" s="32" t="s">
        <v>930</v>
      </c>
      <c r="L310" s="34">
        <v>18174</v>
      </c>
      <c r="M310" s="151">
        <v>1005722.020749</v>
      </c>
      <c r="N310" s="35">
        <v>-628924</v>
      </c>
      <c r="O310" s="35">
        <v>372821.31899190368</v>
      </c>
      <c r="P310" s="31">
        <v>688127.22282390005</v>
      </c>
      <c r="Q310" s="36">
        <v>59193.928353000003</v>
      </c>
      <c r="R310" s="37">
        <v>0</v>
      </c>
      <c r="S310" s="37">
        <v>32905.622929155492</v>
      </c>
      <c r="T310" s="37">
        <v>3442.3770708445081</v>
      </c>
      <c r="U310" s="38">
        <v>36348.196006707469</v>
      </c>
      <c r="V310" s="39">
        <v>95542.124359707464</v>
      </c>
      <c r="W310" s="35">
        <v>783669.34718360752</v>
      </c>
      <c r="X310" s="35">
        <v>61698.042992155533</v>
      </c>
      <c r="Y310" s="34">
        <v>721971.30419145199</v>
      </c>
      <c r="Z310" s="145">
        <v>2374.5281879089889</v>
      </c>
      <c r="AA310" s="35">
        <v>138296.07169570882</v>
      </c>
      <c r="AB310" s="35">
        <v>245365.3824406061</v>
      </c>
      <c r="AC310" s="35">
        <v>76180.19</v>
      </c>
      <c r="AD310" s="35">
        <v>12115.931730881</v>
      </c>
      <c r="AE310" s="35">
        <v>23133.040000000001</v>
      </c>
      <c r="AF310" s="35">
        <v>497465.14405510487</v>
      </c>
      <c r="AG310" s="137">
        <v>302203</v>
      </c>
      <c r="AH310" s="35">
        <v>402775.20207490004</v>
      </c>
      <c r="AI310" s="35">
        <v>0</v>
      </c>
      <c r="AJ310" s="35">
        <v>100572.20207490001</v>
      </c>
      <c r="AK310" s="35">
        <v>100572.20207490001</v>
      </c>
      <c r="AL310" s="35">
        <v>302203</v>
      </c>
      <c r="AM310" s="35">
        <v>302203</v>
      </c>
      <c r="AN310" s="35">
        <v>0</v>
      </c>
      <c r="AO310" s="35">
        <v>688127.22282390005</v>
      </c>
      <c r="AP310" s="35">
        <v>587555.02074900002</v>
      </c>
      <c r="AQ310" s="35">
        <v>100572.20207490004</v>
      </c>
      <c r="AR310" s="35">
        <v>-628924</v>
      </c>
      <c r="AS310" s="35">
        <v>0</v>
      </c>
    </row>
    <row r="311" spans="2:45" s="1" customFormat="1" ht="12.75" x14ac:dyDescent="0.2">
      <c r="B311" s="32" t="s">
        <v>1211</v>
      </c>
      <c r="C311" s="33" t="s">
        <v>844</v>
      </c>
      <c r="D311" s="32" t="s">
        <v>845</v>
      </c>
      <c r="E311" s="32" t="s">
        <v>12</v>
      </c>
      <c r="F311" s="32" t="s">
        <v>17</v>
      </c>
      <c r="G311" s="32" t="s">
        <v>20</v>
      </c>
      <c r="H311" s="32" t="s">
        <v>26</v>
      </c>
      <c r="I311" s="32" t="s">
        <v>10</v>
      </c>
      <c r="J311" s="32" t="s">
        <v>16</v>
      </c>
      <c r="K311" s="32" t="s">
        <v>846</v>
      </c>
      <c r="L311" s="34">
        <v>168</v>
      </c>
      <c r="M311" s="151">
        <v>14398.61974</v>
      </c>
      <c r="N311" s="35">
        <v>4435</v>
      </c>
      <c r="O311" s="35">
        <v>0</v>
      </c>
      <c r="P311" s="31">
        <v>939.82774000000063</v>
      </c>
      <c r="Q311" s="36">
        <v>1402.798526</v>
      </c>
      <c r="R311" s="37">
        <v>0</v>
      </c>
      <c r="S311" s="37">
        <v>376.15579542871592</v>
      </c>
      <c r="T311" s="37">
        <v>-2.1701133707752547</v>
      </c>
      <c r="U311" s="38">
        <v>373.98769877693985</v>
      </c>
      <c r="V311" s="39">
        <v>1776.7862247769399</v>
      </c>
      <c r="W311" s="35">
        <v>2716.6139647769405</v>
      </c>
      <c r="X311" s="35">
        <v>705.29211642871587</v>
      </c>
      <c r="Y311" s="34">
        <v>2011.3218483482246</v>
      </c>
      <c r="Z311" s="145">
        <v>0</v>
      </c>
      <c r="AA311" s="35">
        <v>919.8503450417395</v>
      </c>
      <c r="AB311" s="35">
        <v>2091.0856334037639</v>
      </c>
      <c r="AC311" s="35">
        <v>2601.44</v>
      </c>
      <c r="AD311" s="35">
        <v>0</v>
      </c>
      <c r="AE311" s="35">
        <v>0</v>
      </c>
      <c r="AF311" s="35">
        <v>5612.3759784455033</v>
      </c>
      <c r="AG311" s="137">
        <v>768</v>
      </c>
      <c r="AH311" s="35">
        <v>1643.2079999999999</v>
      </c>
      <c r="AI311" s="35">
        <v>0</v>
      </c>
      <c r="AJ311" s="35">
        <v>0</v>
      </c>
      <c r="AK311" s="35">
        <v>0</v>
      </c>
      <c r="AL311" s="35">
        <v>768</v>
      </c>
      <c r="AM311" s="35">
        <v>1643.2079999999999</v>
      </c>
      <c r="AN311" s="35">
        <v>875.20799999999986</v>
      </c>
      <c r="AO311" s="35">
        <v>939.82774000000063</v>
      </c>
      <c r="AP311" s="35">
        <v>64.619740000000775</v>
      </c>
      <c r="AQ311" s="35">
        <v>875.20799999999986</v>
      </c>
      <c r="AR311" s="35">
        <v>4435</v>
      </c>
      <c r="AS311" s="35">
        <v>0</v>
      </c>
    </row>
    <row r="312" spans="2:45" s="1" customFormat="1" ht="12.75" x14ac:dyDescent="0.2">
      <c r="B312" s="32" t="s">
        <v>1211</v>
      </c>
      <c r="C312" s="33" t="s">
        <v>289</v>
      </c>
      <c r="D312" s="32" t="s">
        <v>290</v>
      </c>
      <c r="E312" s="32" t="s">
        <v>12</v>
      </c>
      <c r="F312" s="32" t="s">
        <v>17</v>
      </c>
      <c r="G312" s="32" t="s">
        <v>20</v>
      </c>
      <c r="H312" s="32" t="s">
        <v>26</v>
      </c>
      <c r="I312" s="32" t="s">
        <v>10</v>
      </c>
      <c r="J312" s="32" t="s">
        <v>13</v>
      </c>
      <c r="K312" s="32" t="s">
        <v>291</v>
      </c>
      <c r="L312" s="34">
        <v>9139</v>
      </c>
      <c r="M312" s="151">
        <v>181427.56767600001</v>
      </c>
      <c r="N312" s="35">
        <v>-45957.880000000005</v>
      </c>
      <c r="O312" s="35">
        <v>1474.4160738241933</v>
      </c>
      <c r="P312" s="31">
        <v>229708.47144360002</v>
      </c>
      <c r="Q312" s="36">
        <v>16214.569896999999</v>
      </c>
      <c r="R312" s="37">
        <v>0</v>
      </c>
      <c r="S312" s="37">
        <v>9065.0022000034805</v>
      </c>
      <c r="T312" s="37">
        <v>9212.9977999965195</v>
      </c>
      <c r="U312" s="38">
        <v>18278.098564174074</v>
      </c>
      <c r="V312" s="39">
        <v>34492.668461174071</v>
      </c>
      <c r="W312" s="35">
        <v>264201.13990477409</v>
      </c>
      <c r="X312" s="35">
        <v>16996.87912500347</v>
      </c>
      <c r="Y312" s="34">
        <v>247204.26077977062</v>
      </c>
      <c r="Z312" s="145">
        <v>0</v>
      </c>
      <c r="AA312" s="35">
        <v>16667.05551441251</v>
      </c>
      <c r="AB312" s="35">
        <v>64028.365662224009</v>
      </c>
      <c r="AC312" s="35">
        <v>92553.739999999991</v>
      </c>
      <c r="AD312" s="35">
        <v>1304.16054055</v>
      </c>
      <c r="AE312" s="35">
        <v>6970.42</v>
      </c>
      <c r="AF312" s="35">
        <v>181523.74171718652</v>
      </c>
      <c r="AG312" s="137">
        <v>92000</v>
      </c>
      <c r="AH312" s="35">
        <v>118607.78376760001</v>
      </c>
      <c r="AI312" s="35">
        <v>0</v>
      </c>
      <c r="AJ312" s="35">
        <v>18142.7567676</v>
      </c>
      <c r="AK312" s="35">
        <v>18142.7567676</v>
      </c>
      <c r="AL312" s="35">
        <v>92000</v>
      </c>
      <c r="AM312" s="35">
        <v>100465.027</v>
      </c>
      <c r="AN312" s="35">
        <v>8465.0270000000019</v>
      </c>
      <c r="AO312" s="35">
        <v>229708.47144360002</v>
      </c>
      <c r="AP312" s="35">
        <v>203100.68767600003</v>
      </c>
      <c r="AQ312" s="35">
        <v>26607.783767599991</v>
      </c>
      <c r="AR312" s="35">
        <v>-45957.880000000005</v>
      </c>
      <c r="AS312" s="35">
        <v>0</v>
      </c>
    </row>
    <row r="313" spans="2:45" s="1" customFormat="1" ht="12.75" x14ac:dyDescent="0.2">
      <c r="B313" s="32" t="s">
        <v>1211</v>
      </c>
      <c r="C313" s="33" t="s">
        <v>159</v>
      </c>
      <c r="D313" s="32" t="s">
        <v>160</v>
      </c>
      <c r="E313" s="32" t="s">
        <v>12</v>
      </c>
      <c r="F313" s="32" t="s">
        <v>17</v>
      </c>
      <c r="G313" s="32" t="s">
        <v>20</v>
      </c>
      <c r="H313" s="32" t="s">
        <v>26</v>
      </c>
      <c r="I313" s="32" t="s">
        <v>10</v>
      </c>
      <c r="J313" s="32" t="s">
        <v>13</v>
      </c>
      <c r="K313" s="32" t="s">
        <v>161</v>
      </c>
      <c r="L313" s="34">
        <v>8699</v>
      </c>
      <c r="M313" s="151">
        <v>355791.67074900004</v>
      </c>
      <c r="N313" s="35">
        <v>-344265</v>
      </c>
      <c r="O313" s="35">
        <v>213728.07807153216</v>
      </c>
      <c r="P313" s="31">
        <v>159005.83782390004</v>
      </c>
      <c r="Q313" s="36">
        <v>10190.431548</v>
      </c>
      <c r="R313" s="37">
        <v>0</v>
      </c>
      <c r="S313" s="37">
        <v>5967.1416845737203</v>
      </c>
      <c r="T313" s="37">
        <v>41258.599912659607</v>
      </c>
      <c r="U313" s="38">
        <v>47225.996262197514</v>
      </c>
      <c r="V313" s="39">
        <v>57416.427810197514</v>
      </c>
      <c r="W313" s="35">
        <v>216422.26563409757</v>
      </c>
      <c r="X313" s="35">
        <v>60941.44833220588</v>
      </c>
      <c r="Y313" s="34">
        <v>155480.81730189169</v>
      </c>
      <c r="Z313" s="145">
        <v>0</v>
      </c>
      <c r="AA313" s="35">
        <v>22130.725731568014</v>
      </c>
      <c r="AB313" s="35">
        <v>91198.765921768601</v>
      </c>
      <c r="AC313" s="35">
        <v>81501.45</v>
      </c>
      <c r="AD313" s="35">
        <v>3316.5508596006143</v>
      </c>
      <c r="AE313" s="35">
        <v>2573.3200000000002</v>
      </c>
      <c r="AF313" s="35">
        <v>200720.81251293726</v>
      </c>
      <c r="AG313" s="137">
        <v>293405</v>
      </c>
      <c r="AH313" s="35">
        <v>328984.1670749</v>
      </c>
      <c r="AI313" s="35">
        <v>0</v>
      </c>
      <c r="AJ313" s="35">
        <v>35579.167074900004</v>
      </c>
      <c r="AK313" s="35">
        <v>35579.167074900004</v>
      </c>
      <c r="AL313" s="35">
        <v>293405</v>
      </c>
      <c r="AM313" s="35">
        <v>293405</v>
      </c>
      <c r="AN313" s="35">
        <v>0</v>
      </c>
      <c r="AO313" s="35">
        <v>159005.83782390004</v>
      </c>
      <c r="AP313" s="35">
        <v>123426.67074900004</v>
      </c>
      <c r="AQ313" s="35">
        <v>35579.167074900004</v>
      </c>
      <c r="AR313" s="35">
        <v>-344265</v>
      </c>
      <c r="AS313" s="35">
        <v>0</v>
      </c>
    </row>
    <row r="314" spans="2:45" s="1" customFormat="1" ht="12.75" x14ac:dyDescent="0.2">
      <c r="B314" s="32" t="s">
        <v>1211</v>
      </c>
      <c r="C314" s="33" t="s">
        <v>826</v>
      </c>
      <c r="D314" s="32" t="s">
        <v>827</v>
      </c>
      <c r="E314" s="32" t="s">
        <v>12</v>
      </c>
      <c r="F314" s="32" t="s">
        <v>17</v>
      </c>
      <c r="G314" s="32" t="s">
        <v>20</v>
      </c>
      <c r="H314" s="32" t="s">
        <v>26</v>
      </c>
      <c r="I314" s="32" t="s">
        <v>10</v>
      </c>
      <c r="J314" s="32" t="s">
        <v>14</v>
      </c>
      <c r="K314" s="32" t="s">
        <v>828</v>
      </c>
      <c r="L314" s="34">
        <v>54366</v>
      </c>
      <c r="M314" s="151">
        <v>3716770.6010079999</v>
      </c>
      <c r="N314" s="35">
        <v>-3144252.32</v>
      </c>
      <c r="O314" s="35">
        <v>2171829.9803975224</v>
      </c>
      <c r="P314" s="31">
        <v>1388135.3411087999</v>
      </c>
      <c r="Q314" s="36">
        <v>244888.16906700001</v>
      </c>
      <c r="R314" s="37">
        <v>0</v>
      </c>
      <c r="S314" s="37">
        <v>67981.52372459753</v>
      </c>
      <c r="T314" s="37">
        <v>490916.45962716336</v>
      </c>
      <c r="U314" s="38">
        <v>558900.99721094244</v>
      </c>
      <c r="V314" s="39">
        <v>803789.16627794248</v>
      </c>
      <c r="W314" s="35">
        <v>2191924.5073867422</v>
      </c>
      <c r="X314" s="35">
        <v>725755.66046431987</v>
      </c>
      <c r="Y314" s="34">
        <v>1466168.8469224223</v>
      </c>
      <c r="Z314" s="145">
        <v>122596.81125224948</v>
      </c>
      <c r="AA314" s="35">
        <v>201571.61469486877</v>
      </c>
      <c r="AB314" s="35">
        <v>430542.80279584427</v>
      </c>
      <c r="AC314" s="35">
        <v>425153.38</v>
      </c>
      <c r="AD314" s="35">
        <v>15759.551790943406</v>
      </c>
      <c r="AE314" s="35">
        <v>115264.78</v>
      </c>
      <c r="AF314" s="35">
        <v>1310888.940533906</v>
      </c>
      <c r="AG314" s="137">
        <v>615003</v>
      </c>
      <c r="AH314" s="35">
        <v>984371.06010080001</v>
      </c>
      <c r="AI314" s="35">
        <v>2309</v>
      </c>
      <c r="AJ314" s="35">
        <v>371677.06010080001</v>
      </c>
      <c r="AK314" s="35">
        <v>369368.06010080001</v>
      </c>
      <c r="AL314" s="35">
        <v>612694</v>
      </c>
      <c r="AM314" s="35">
        <v>612694</v>
      </c>
      <c r="AN314" s="35">
        <v>0</v>
      </c>
      <c r="AO314" s="35">
        <v>1388135.3411087999</v>
      </c>
      <c r="AP314" s="35">
        <v>1018767.2810079999</v>
      </c>
      <c r="AQ314" s="35">
        <v>369368.06010079989</v>
      </c>
      <c r="AR314" s="35">
        <v>-3144252.32</v>
      </c>
      <c r="AS314" s="35">
        <v>0</v>
      </c>
    </row>
    <row r="315" spans="2:45" s="1" customFormat="1" ht="12.75" x14ac:dyDescent="0.2">
      <c r="B315" s="32" t="s">
        <v>1211</v>
      </c>
      <c r="C315" s="33" t="s">
        <v>1207</v>
      </c>
      <c r="D315" s="32" t="s">
        <v>1208</v>
      </c>
      <c r="E315" s="32" t="s">
        <v>12</v>
      </c>
      <c r="F315" s="32" t="s">
        <v>17</v>
      </c>
      <c r="G315" s="32" t="s">
        <v>20</v>
      </c>
      <c r="H315" s="32" t="s">
        <v>26</v>
      </c>
      <c r="I315" s="32" t="s">
        <v>10</v>
      </c>
      <c r="J315" s="32" t="s">
        <v>11</v>
      </c>
      <c r="K315" s="32" t="s">
        <v>1209</v>
      </c>
      <c r="L315" s="34">
        <v>4954</v>
      </c>
      <c r="M315" s="151">
        <v>159141.001827</v>
      </c>
      <c r="N315" s="35">
        <v>54308</v>
      </c>
      <c r="O315" s="35">
        <v>0</v>
      </c>
      <c r="P315" s="31">
        <v>125225.001827</v>
      </c>
      <c r="Q315" s="36">
        <v>3248.5031159999999</v>
      </c>
      <c r="R315" s="37">
        <v>0</v>
      </c>
      <c r="S315" s="37">
        <v>2616.5606811438624</v>
      </c>
      <c r="T315" s="37">
        <v>7291.4393188561371</v>
      </c>
      <c r="U315" s="38">
        <v>9908.0534289220213</v>
      </c>
      <c r="V315" s="39">
        <v>13156.556544922021</v>
      </c>
      <c r="W315" s="35">
        <v>138381.55837192203</v>
      </c>
      <c r="X315" s="35">
        <v>4906.0512771438516</v>
      </c>
      <c r="Y315" s="34">
        <v>133475.50709477818</v>
      </c>
      <c r="Z315" s="145">
        <v>0</v>
      </c>
      <c r="AA315" s="35">
        <v>12717.41357918585</v>
      </c>
      <c r="AB315" s="35">
        <v>28646.70606524219</v>
      </c>
      <c r="AC315" s="35">
        <v>50605.65</v>
      </c>
      <c r="AD315" s="35">
        <v>6343.0742455692925</v>
      </c>
      <c r="AE315" s="35">
        <v>0</v>
      </c>
      <c r="AF315" s="35">
        <v>98312.843889997341</v>
      </c>
      <c r="AG315" s="137">
        <v>83073</v>
      </c>
      <c r="AH315" s="35">
        <v>83073</v>
      </c>
      <c r="AI315" s="35">
        <v>0</v>
      </c>
      <c r="AJ315" s="35">
        <v>0</v>
      </c>
      <c r="AK315" s="35">
        <v>0</v>
      </c>
      <c r="AL315" s="35">
        <v>83073</v>
      </c>
      <c r="AM315" s="35">
        <v>83073</v>
      </c>
      <c r="AN315" s="35">
        <v>0</v>
      </c>
      <c r="AO315" s="35">
        <v>125225.001827</v>
      </c>
      <c r="AP315" s="35">
        <v>125225.001827</v>
      </c>
      <c r="AQ315" s="35">
        <v>0</v>
      </c>
      <c r="AR315" s="35">
        <v>54308</v>
      </c>
      <c r="AS315" s="35">
        <v>0</v>
      </c>
    </row>
    <row r="316" spans="2:45" s="1" customFormat="1" ht="12.75" x14ac:dyDescent="0.2">
      <c r="B316" s="32" t="s">
        <v>1211</v>
      </c>
      <c r="C316" s="33" t="s">
        <v>430</v>
      </c>
      <c r="D316" s="32" t="s">
        <v>431</v>
      </c>
      <c r="E316" s="32" t="s">
        <v>12</v>
      </c>
      <c r="F316" s="32" t="s">
        <v>17</v>
      </c>
      <c r="G316" s="32" t="s">
        <v>20</v>
      </c>
      <c r="H316" s="32" t="s">
        <v>26</v>
      </c>
      <c r="I316" s="32" t="s">
        <v>10</v>
      </c>
      <c r="J316" s="32" t="s">
        <v>11</v>
      </c>
      <c r="K316" s="32" t="s">
        <v>432</v>
      </c>
      <c r="L316" s="34">
        <v>1052</v>
      </c>
      <c r="M316" s="151">
        <v>46413.575083000003</v>
      </c>
      <c r="N316" s="35">
        <v>14206</v>
      </c>
      <c r="O316" s="35">
        <v>0</v>
      </c>
      <c r="P316" s="31">
        <v>55917.455083000008</v>
      </c>
      <c r="Q316" s="36">
        <v>538.76771699999995</v>
      </c>
      <c r="R316" s="37">
        <v>0</v>
      </c>
      <c r="S316" s="37">
        <v>291.77588800011205</v>
      </c>
      <c r="T316" s="37">
        <v>1812.224111999888</v>
      </c>
      <c r="U316" s="38">
        <v>2104.0113458267997</v>
      </c>
      <c r="V316" s="39">
        <v>2642.7790628267994</v>
      </c>
      <c r="W316" s="35">
        <v>58560.234145826806</v>
      </c>
      <c r="X316" s="35">
        <v>547.07979000010528</v>
      </c>
      <c r="Y316" s="34">
        <v>58013.1543558267</v>
      </c>
      <c r="Z316" s="145">
        <v>0</v>
      </c>
      <c r="AA316" s="35">
        <v>994.58386443270729</v>
      </c>
      <c r="AB316" s="35">
        <v>3202.2099968593379</v>
      </c>
      <c r="AC316" s="35">
        <v>11334.869999999999</v>
      </c>
      <c r="AD316" s="35">
        <v>0</v>
      </c>
      <c r="AE316" s="35">
        <v>0</v>
      </c>
      <c r="AF316" s="35">
        <v>15531.663861292043</v>
      </c>
      <c r="AG316" s="137">
        <v>0</v>
      </c>
      <c r="AH316" s="35">
        <v>11771.88</v>
      </c>
      <c r="AI316" s="35">
        <v>0</v>
      </c>
      <c r="AJ316" s="35">
        <v>0</v>
      </c>
      <c r="AK316" s="35">
        <v>0</v>
      </c>
      <c r="AL316" s="35">
        <v>0</v>
      </c>
      <c r="AM316" s="35">
        <v>11771.88</v>
      </c>
      <c r="AN316" s="35">
        <v>11771.88</v>
      </c>
      <c r="AO316" s="35">
        <v>55917.455083000008</v>
      </c>
      <c r="AP316" s="35">
        <v>44145.575083000011</v>
      </c>
      <c r="AQ316" s="35">
        <v>11771.880000000005</v>
      </c>
      <c r="AR316" s="35">
        <v>14206</v>
      </c>
      <c r="AS316" s="35">
        <v>0</v>
      </c>
    </row>
    <row r="317" spans="2:45" s="1" customFormat="1" ht="12.75" x14ac:dyDescent="0.2">
      <c r="B317" s="32" t="s">
        <v>1211</v>
      </c>
      <c r="C317" s="33" t="s">
        <v>1118</v>
      </c>
      <c r="D317" s="32" t="s">
        <v>1119</v>
      </c>
      <c r="E317" s="32" t="s">
        <v>12</v>
      </c>
      <c r="F317" s="32" t="s">
        <v>17</v>
      </c>
      <c r="G317" s="32" t="s">
        <v>20</v>
      </c>
      <c r="H317" s="32" t="s">
        <v>26</v>
      </c>
      <c r="I317" s="32" t="s">
        <v>10</v>
      </c>
      <c r="J317" s="32" t="s">
        <v>13</v>
      </c>
      <c r="K317" s="32" t="s">
        <v>1120</v>
      </c>
      <c r="L317" s="34">
        <v>5641</v>
      </c>
      <c r="M317" s="151">
        <v>468934.13566899998</v>
      </c>
      <c r="N317" s="35">
        <v>-274434</v>
      </c>
      <c r="O317" s="35">
        <v>200026.49548612034</v>
      </c>
      <c r="P317" s="31">
        <v>186041.23566899996</v>
      </c>
      <c r="Q317" s="36">
        <v>26496.010700999999</v>
      </c>
      <c r="R317" s="37">
        <v>0</v>
      </c>
      <c r="S317" s="37">
        <v>9226.9554571463996</v>
      </c>
      <c r="T317" s="37">
        <v>2055.0445428536004</v>
      </c>
      <c r="U317" s="38">
        <v>11282.060838221461</v>
      </c>
      <c r="V317" s="39">
        <v>37778.071539221462</v>
      </c>
      <c r="W317" s="35">
        <v>223819.30720822141</v>
      </c>
      <c r="X317" s="35">
        <v>17300.541482146393</v>
      </c>
      <c r="Y317" s="34">
        <v>206518.76572607501</v>
      </c>
      <c r="Z317" s="145">
        <v>89.493030387258855</v>
      </c>
      <c r="AA317" s="35">
        <v>42710.085037754616</v>
      </c>
      <c r="AB317" s="35">
        <v>47867.315120327243</v>
      </c>
      <c r="AC317" s="35">
        <v>23645.45</v>
      </c>
      <c r="AD317" s="35">
        <v>7163.3099999999995</v>
      </c>
      <c r="AE317" s="35">
        <v>14397.54</v>
      </c>
      <c r="AF317" s="35">
        <v>135873.1931884691</v>
      </c>
      <c r="AG317" s="137">
        <v>89286</v>
      </c>
      <c r="AH317" s="35">
        <v>126249.1</v>
      </c>
      <c r="AI317" s="35">
        <v>0</v>
      </c>
      <c r="AJ317" s="35">
        <v>36963.1</v>
      </c>
      <c r="AK317" s="35">
        <v>36963.1</v>
      </c>
      <c r="AL317" s="35">
        <v>89286</v>
      </c>
      <c r="AM317" s="35">
        <v>89286</v>
      </c>
      <c r="AN317" s="35">
        <v>0</v>
      </c>
      <c r="AO317" s="35">
        <v>186041.23566899996</v>
      </c>
      <c r="AP317" s="35">
        <v>149078.13566899995</v>
      </c>
      <c r="AQ317" s="35">
        <v>36963.100000000006</v>
      </c>
      <c r="AR317" s="35">
        <v>-274434</v>
      </c>
      <c r="AS317" s="35">
        <v>0</v>
      </c>
    </row>
    <row r="318" spans="2:45" s="1" customFormat="1" ht="12.75" x14ac:dyDescent="0.2">
      <c r="B318" s="32" t="s">
        <v>1211</v>
      </c>
      <c r="C318" s="33" t="s">
        <v>24</v>
      </c>
      <c r="D318" s="32" t="s">
        <v>25</v>
      </c>
      <c r="E318" s="32" t="s">
        <v>12</v>
      </c>
      <c r="F318" s="32" t="s">
        <v>17</v>
      </c>
      <c r="G318" s="32" t="s">
        <v>20</v>
      </c>
      <c r="H318" s="32" t="s">
        <v>26</v>
      </c>
      <c r="I318" s="32" t="s">
        <v>10</v>
      </c>
      <c r="J318" s="32" t="s">
        <v>16</v>
      </c>
      <c r="K318" s="32" t="s">
        <v>27</v>
      </c>
      <c r="L318" s="34">
        <v>256</v>
      </c>
      <c r="M318" s="151">
        <v>24108.208936999999</v>
      </c>
      <c r="N318" s="35">
        <v>-16168</v>
      </c>
      <c r="O318" s="35">
        <v>13757.1791063</v>
      </c>
      <c r="P318" s="31">
        <v>12805.965830699999</v>
      </c>
      <c r="Q318" s="36">
        <v>0</v>
      </c>
      <c r="R318" s="37">
        <v>0</v>
      </c>
      <c r="S318" s="37">
        <v>153.57977028577324</v>
      </c>
      <c r="T318" s="37">
        <v>796.36966449488023</v>
      </c>
      <c r="U318" s="38">
        <v>949.95455738605051</v>
      </c>
      <c r="V318" s="39">
        <v>949.95455738605051</v>
      </c>
      <c r="W318" s="35">
        <v>13755.92038808605</v>
      </c>
      <c r="X318" s="35">
        <v>1104.7930458857736</v>
      </c>
      <c r="Y318" s="34">
        <v>12651.127342200276</v>
      </c>
      <c r="Z318" s="145">
        <v>0</v>
      </c>
      <c r="AA318" s="35">
        <v>17400.413400475474</v>
      </c>
      <c r="AB318" s="35">
        <v>4820.9209929395229</v>
      </c>
      <c r="AC318" s="35">
        <v>4936.78</v>
      </c>
      <c r="AD318" s="35">
        <v>478.5</v>
      </c>
      <c r="AE318" s="35">
        <v>0</v>
      </c>
      <c r="AF318" s="35">
        <v>27636.614393414995</v>
      </c>
      <c r="AG318" s="137">
        <v>0</v>
      </c>
      <c r="AH318" s="35">
        <v>4914.7568936999996</v>
      </c>
      <c r="AI318" s="35">
        <v>0</v>
      </c>
      <c r="AJ318" s="35">
        <v>2410.8208936999999</v>
      </c>
      <c r="AK318" s="35">
        <v>2410.8208936999999</v>
      </c>
      <c r="AL318" s="35">
        <v>0</v>
      </c>
      <c r="AM318" s="35">
        <v>2503.9359999999997</v>
      </c>
      <c r="AN318" s="35">
        <v>2503.9359999999997</v>
      </c>
      <c r="AO318" s="35">
        <v>12805.965830699999</v>
      </c>
      <c r="AP318" s="35">
        <v>7891.2089369999994</v>
      </c>
      <c r="AQ318" s="35">
        <v>4914.7568936999996</v>
      </c>
      <c r="AR318" s="35">
        <v>-16168</v>
      </c>
      <c r="AS318" s="35">
        <v>0</v>
      </c>
    </row>
    <row r="319" spans="2:45" s="1" customFormat="1" ht="12.75" x14ac:dyDescent="0.2">
      <c r="B319" s="32" t="s">
        <v>1211</v>
      </c>
      <c r="C319" s="33" t="s">
        <v>192</v>
      </c>
      <c r="D319" s="32" t="s">
        <v>193</v>
      </c>
      <c r="E319" s="32" t="s">
        <v>12</v>
      </c>
      <c r="F319" s="32" t="s">
        <v>17</v>
      </c>
      <c r="G319" s="32" t="s">
        <v>20</v>
      </c>
      <c r="H319" s="32" t="s">
        <v>26</v>
      </c>
      <c r="I319" s="32" t="s">
        <v>10</v>
      </c>
      <c r="J319" s="32" t="s">
        <v>16</v>
      </c>
      <c r="K319" s="32" t="s">
        <v>194</v>
      </c>
      <c r="L319" s="34">
        <v>288</v>
      </c>
      <c r="M319" s="151">
        <v>9826.0791200000003</v>
      </c>
      <c r="N319" s="35">
        <v>-13142</v>
      </c>
      <c r="O319" s="35">
        <v>8710.9821869016032</v>
      </c>
      <c r="P319" s="31">
        <v>-442.39287999999988</v>
      </c>
      <c r="Q319" s="36">
        <v>352.05779999999999</v>
      </c>
      <c r="R319" s="37">
        <v>442.39287999999988</v>
      </c>
      <c r="S319" s="37">
        <v>173.95144114292395</v>
      </c>
      <c r="T319" s="37">
        <v>7868.8887289016038</v>
      </c>
      <c r="U319" s="38">
        <v>8485.2788066911744</v>
      </c>
      <c r="V319" s="39">
        <v>8837.3366066911749</v>
      </c>
      <c r="W319" s="35">
        <v>8837.3366066911749</v>
      </c>
      <c r="X319" s="35">
        <v>8837.2908500445283</v>
      </c>
      <c r="Y319" s="34">
        <v>4.5756646646623267E-2</v>
      </c>
      <c r="Z319" s="145">
        <v>0</v>
      </c>
      <c r="AA319" s="35">
        <v>855.11301781708869</v>
      </c>
      <c r="AB319" s="35">
        <v>1935.1263672125997</v>
      </c>
      <c r="AC319" s="35">
        <v>4002.31</v>
      </c>
      <c r="AD319" s="35">
        <v>0</v>
      </c>
      <c r="AE319" s="35">
        <v>56.5</v>
      </c>
      <c r="AF319" s="35">
        <v>6849.049385029688</v>
      </c>
      <c r="AG319" s="137">
        <v>0</v>
      </c>
      <c r="AH319" s="35">
        <v>2873.5279999999998</v>
      </c>
      <c r="AI319" s="35">
        <v>0</v>
      </c>
      <c r="AJ319" s="35">
        <v>56.6</v>
      </c>
      <c r="AK319" s="35">
        <v>56.6</v>
      </c>
      <c r="AL319" s="35">
        <v>0</v>
      </c>
      <c r="AM319" s="35">
        <v>2816.9279999999999</v>
      </c>
      <c r="AN319" s="35">
        <v>2816.9279999999999</v>
      </c>
      <c r="AO319" s="35">
        <v>-442.39287999999988</v>
      </c>
      <c r="AP319" s="35">
        <v>-3315.9208799999997</v>
      </c>
      <c r="AQ319" s="35">
        <v>2873.5279999999998</v>
      </c>
      <c r="AR319" s="35">
        <v>-13142</v>
      </c>
      <c r="AS319" s="35">
        <v>0</v>
      </c>
    </row>
    <row r="320" spans="2:45" s="1" customFormat="1" ht="12.75" x14ac:dyDescent="0.2">
      <c r="B320" s="32" t="s">
        <v>1211</v>
      </c>
      <c r="C320" s="33" t="s">
        <v>916</v>
      </c>
      <c r="D320" s="32" t="s">
        <v>917</v>
      </c>
      <c r="E320" s="32" t="s">
        <v>12</v>
      </c>
      <c r="F320" s="32" t="s">
        <v>17</v>
      </c>
      <c r="G320" s="32" t="s">
        <v>20</v>
      </c>
      <c r="H320" s="32" t="s">
        <v>26</v>
      </c>
      <c r="I320" s="32" t="s">
        <v>10</v>
      </c>
      <c r="J320" s="32" t="s">
        <v>15</v>
      </c>
      <c r="K320" s="32" t="s">
        <v>918</v>
      </c>
      <c r="L320" s="34">
        <v>15206</v>
      </c>
      <c r="M320" s="151">
        <v>1346088.0826090002</v>
      </c>
      <c r="N320" s="35">
        <v>-1540680</v>
      </c>
      <c r="O320" s="35">
        <v>905275.57683184172</v>
      </c>
      <c r="P320" s="31">
        <v>320441.89086990012</v>
      </c>
      <c r="Q320" s="36">
        <v>102724.588699</v>
      </c>
      <c r="R320" s="37">
        <v>0</v>
      </c>
      <c r="S320" s="37">
        <v>19883.226043436211</v>
      </c>
      <c r="T320" s="37">
        <v>410604.88277229428</v>
      </c>
      <c r="U320" s="38">
        <v>430490.43022424856</v>
      </c>
      <c r="V320" s="39">
        <v>533215.01892324851</v>
      </c>
      <c r="W320" s="35">
        <v>853656.90979314863</v>
      </c>
      <c r="X320" s="35">
        <v>536787.96888237773</v>
      </c>
      <c r="Y320" s="34">
        <v>316868.94091077085</v>
      </c>
      <c r="Z320" s="145">
        <v>0</v>
      </c>
      <c r="AA320" s="35">
        <v>35263.693826250943</v>
      </c>
      <c r="AB320" s="35">
        <v>207616.65366311491</v>
      </c>
      <c r="AC320" s="35">
        <v>195162.88</v>
      </c>
      <c r="AD320" s="35">
        <v>84449.751585984719</v>
      </c>
      <c r="AE320" s="35">
        <v>14306.63</v>
      </c>
      <c r="AF320" s="35">
        <v>536799.60907535057</v>
      </c>
      <c r="AG320" s="137">
        <v>450411</v>
      </c>
      <c r="AH320" s="35">
        <v>585019.80826089997</v>
      </c>
      <c r="AI320" s="35">
        <v>0</v>
      </c>
      <c r="AJ320" s="35">
        <v>134608.80826090003</v>
      </c>
      <c r="AK320" s="35">
        <v>134608.80826090003</v>
      </c>
      <c r="AL320" s="35">
        <v>450411</v>
      </c>
      <c r="AM320" s="35">
        <v>450411</v>
      </c>
      <c r="AN320" s="35">
        <v>0</v>
      </c>
      <c r="AO320" s="35">
        <v>320441.89086990012</v>
      </c>
      <c r="AP320" s="35">
        <v>185833.08260900009</v>
      </c>
      <c r="AQ320" s="35">
        <v>134608.80826090003</v>
      </c>
      <c r="AR320" s="35">
        <v>-1540680</v>
      </c>
      <c r="AS320" s="35">
        <v>0</v>
      </c>
    </row>
    <row r="321" spans="2:45" s="1" customFormat="1" ht="12.75" x14ac:dyDescent="0.2">
      <c r="B321" s="32" t="s">
        <v>1211</v>
      </c>
      <c r="C321" s="33" t="s">
        <v>565</v>
      </c>
      <c r="D321" s="32" t="s">
        <v>566</v>
      </c>
      <c r="E321" s="32" t="s">
        <v>12</v>
      </c>
      <c r="F321" s="32" t="s">
        <v>17</v>
      </c>
      <c r="G321" s="32" t="s">
        <v>20</v>
      </c>
      <c r="H321" s="32" t="s">
        <v>26</v>
      </c>
      <c r="I321" s="32" t="s">
        <v>10</v>
      </c>
      <c r="J321" s="32" t="s">
        <v>14</v>
      </c>
      <c r="K321" s="32" t="s">
        <v>567</v>
      </c>
      <c r="L321" s="34">
        <v>52937</v>
      </c>
      <c r="M321" s="151">
        <v>3324021.665176</v>
      </c>
      <c r="N321" s="35">
        <v>-2433294.54</v>
      </c>
      <c r="O321" s="35">
        <v>1592607.0370033954</v>
      </c>
      <c r="P321" s="31">
        <v>1318004.9616935998</v>
      </c>
      <c r="Q321" s="36">
        <v>179507.383886</v>
      </c>
      <c r="R321" s="37">
        <v>0</v>
      </c>
      <c r="S321" s="37">
        <v>53783.149613734939</v>
      </c>
      <c r="T321" s="37">
        <v>118934.56434833308</v>
      </c>
      <c r="U321" s="38">
        <v>172718.64534289876</v>
      </c>
      <c r="V321" s="39">
        <v>352226.02922889875</v>
      </c>
      <c r="W321" s="35">
        <v>1670230.9909224985</v>
      </c>
      <c r="X321" s="35">
        <v>242998.35286153085</v>
      </c>
      <c r="Y321" s="34">
        <v>1427232.6380609677</v>
      </c>
      <c r="Z321" s="145">
        <v>0</v>
      </c>
      <c r="AA321" s="35">
        <v>143564.85304970853</v>
      </c>
      <c r="AB321" s="35">
        <v>421148.35844572319</v>
      </c>
      <c r="AC321" s="35">
        <v>631027.87</v>
      </c>
      <c r="AD321" s="35">
        <v>7389.4031337160404</v>
      </c>
      <c r="AE321" s="35">
        <v>4250.8500000000004</v>
      </c>
      <c r="AF321" s="35">
        <v>1207381.3346291478</v>
      </c>
      <c r="AG321" s="137">
        <v>722591</v>
      </c>
      <c r="AH321" s="35">
        <v>857007.83651759988</v>
      </c>
      <c r="AI321" s="35">
        <v>288168</v>
      </c>
      <c r="AJ321" s="35">
        <v>332402.16651760001</v>
      </c>
      <c r="AK321" s="35">
        <v>44234.16651760001</v>
      </c>
      <c r="AL321" s="35">
        <v>434423</v>
      </c>
      <c r="AM321" s="35">
        <v>524605.66999999993</v>
      </c>
      <c r="AN321" s="35">
        <v>90182.669999999925</v>
      </c>
      <c r="AO321" s="35">
        <v>1318004.9616935998</v>
      </c>
      <c r="AP321" s="35">
        <v>1183588.1251759999</v>
      </c>
      <c r="AQ321" s="35">
        <v>134416.83651759988</v>
      </c>
      <c r="AR321" s="35">
        <v>-2433294.54</v>
      </c>
      <c r="AS321" s="35">
        <v>0</v>
      </c>
    </row>
    <row r="322" spans="2:45" s="1" customFormat="1" ht="12.75" x14ac:dyDescent="0.2">
      <c r="B322" s="32" t="s">
        <v>1211</v>
      </c>
      <c r="C322" s="33" t="s">
        <v>853</v>
      </c>
      <c r="D322" s="32" t="s">
        <v>854</v>
      </c>
      <c r="E322" s="32" t="s">
        <v>12</v>
      </c>
      <c r="F322" s="32" t="s">
        <v>17</v>
      </c>
      <c r="G322" s="32" t="s">
        <v>20</v>
      </c>
      <c r="H322" s="32" t="s">
        <v>26</v>
      </c>
      <c r="I322" s="32" t="s">
        <v>10</v>
      </c>
      <c r="J322" s="32" t="s">
        <v>11</v>
      </c>
      <c r="K322" s="32" t="s">
        <v>855</v>
      </c>
      <c r="L322" s="34">
        <v>3734</v>
      </c>
      <c r="M322" s="151">
        <v>62714.820071000002</v>
      </c>
      <c r="N322" s="35">
        <v>177</v>
      </c>
      <c r="O322" s="35">
        <v>0</v>
      </c>
      <c r="P322" s="31">
        <v>105622.7620781</v>
      </c>
      <c r="Q322" s="36">
        <v>2504.769495</v>
      </c>
      <c r="R322" s="37">
        <v>0</v>
      </c>
      <c r="S322" s="37">
        <v>2862.0640845725279</v>
      </c>
      <c r="T322" s="37">
        <v>4605.9359154274716</v>
      </c>
      <c r="U322" s="38">
        <v>7468.0402712141358</v>
      </c>
      <c r="V322" s="39">
        <v>9972.8097662141354</v>
      </c>
      <c r="W322" s="35">
        <v>115595.57184431414</v>
      </c>
      <c r="X322" s="35">
        <v>5366.3701585725212</v>
      </c>
      <c r="Y322" s="34">
        <v>110229.20168574162</v>
      </c>
      <c r="Z322" s="145">
        <v>0</v>
      </c>
      <c r="AA322" s="35">
        <v>9227.9478100463421</v>
      </c>
      <c r="AB322" s="35">
        <v>14960.91896197966</v>
      </c>
      <c r="AC322" s="35">
        <v>49627.69</v>
      </c>
      <c r="AD322" s="35">
        <v>707</v>
      </c>
      <c r="AE322" s="35">
        <v>0</v>
      </c>
      <c r="AF322" s="35">
        <v>74523.556772026001</v>
      </c>
      <c r="AG322" s="137">
        <v>37581</v>
      </c>
      <c r="AH322" s="35">
        <v>48054.942007099999</v>
      </c>
      <c r="AI322" s="35">
        <v>0</v>
      </c>
      <c r="AJ322" s="35">
        <v>6271.4820071000004</v>
      </c>
      <c r="AK322" s="35">
        <v>6271.4820071000004</v>
      </c>
      <c r="AL322" s="35">
        <v>37581</v>
      </c>
      <c r="AM322" s="35">
        <v>41783.46</v>
      </c>
      <c r="AN322" s="35">
        <v>4202.4599999999991</v>
      </c>
      <c r="AO322" s="35">
        <v>105622.7620781</v>
      </c>
      <c r="AP322" s="35">
        <v>95148.820070999995</v>
      </c>
      <c r="AQ322" s="35">
        <v>10473.942007100006</v>
      </c>
      <c r="AR322" s="35">
        <v>-45323</v>
      </c>
      <c r="AS322" s="35">
        <v>45500</v>
      </c>
    </row>
    <row r="323" spans="2:45" s="1" customFormat="1" ht="12.75" x14ac:dyDescent="0.2">
      <c r="B323" s="32" t="s">
        <v>1211</v>
      </c>
      <c r="C323" s="33" t="s">
        <v>204</v>
      </c>
      <c r="D323" s="32" t="s">
        <v>205</v>
      </c>
      <c r="E323" s="32" t="s">
        <v>12</v>
      </c>
      <c r="F323" s="32" t="s">
        <v>17</v>
      </c>
      <c r="G323" s="32" t="s">
        <v>20</v>
      </c>
      <c r="H323" s="32" t="s">
        <v>26</v>
      </c>
      <c r="I323" s="32" t="s">
        <v>10</v>
      </c>
      <c r="J323" s="32" t="s">
        <v>16</v>
      </c>
      <c r="K323" s="32" t="s">
        <v>206</v>
      </c>
      <c r="L323" s="34">
        <v>156</v>
      </c>
      <c r="M323" s="151">
        <v>14568.912280999999</v>
      </c>
      <c r="N323" s="35">
        <v>-14811</v>
      </c>
      <c r="O323" s="35">
        <v>13354.108771900001</v>
      </c>
      <c r="P323" s="31">
        <v>2740.6395090999986</v>
      </c>
      <c r="Q323" s="36">
        <v>1323.986492</v>
      </c>
      <c r="R323" s="37">
        <v>0</v>
      </c>
      <c r="S323" s="37">
        <v>62.032200000023821</v>
      </c>
      <c r="T323" s="37">
        <v>7768.9510999186905</v>
      </c>
      <c r="U323" s="38">
        <v>7831.025528521468</v>
      </c>
      <c r="V323" s="39">
        <v>9155.012020521468</v>
      </c>
      <c r="W323" s="35">
        <v>11895.651529621467</v>
      </c>
      <c r="X323" s="35">
        <v>9460.0713208000252</v>
      </c>
      <c r="Y323" s="34">
        <v>2435.5802088214423</v>
      </c>
      <c r="Z323" s="145">
        <v>0</v>
      </c>
      <c r="AA323" s="35">
        <v>1910.3829875639865</v>
      </c>
      <c r="AB323" s="35">
        <v>945.11474210741369</v>
      </c>
      <c r="AC323" s="35">
        <v>1876.8200000000002</v>
      </c>
      <c r="AD323" s="35">
        <v>0</v>
      </c>
      <c r="AE323" s="35">
        <v>0</v>
      </c>
      <c r="AF323" s="35">
        <v>4732.3177296714002</v>
      </c>
      <c r="AG323" s="137">
        <v>0</v>
      </c>
      <c r="AH323" s="35">
        <v>2982.7272280999996</v>
      </c>
      <c r="AI323" s="35">
        <v>0</v>
      </c>
      <c r="AJ323" s="35">
        <v>1456.8912281</v>
      </c>
      <c r="AK323" s="35">
        <v>1456.8912281</v>
      </c>
      <c r="AL323" s="35">
        <v>0</v>
      </c>
      <c r="AM323" s="35">
        <v>1525.8359999999998</v>
      </c>
      <c r="AN323" s="35">
        <v>1525.8359999999998</v>
      </c>
      <c r="AO323" s="35">
        <v>2740.6395090999986</v>
      </c>
      <c r="AP323" s="35">
        <v>-242.08771900000102</v>
      </c>
      <c r="AQ323" s="35">
        <v>2982.7272280999996</v>
      </c>
      <c r="AR323" s="35">
        <v>-14811</v>
      </c>
      <c r="AS323" s="35">
        <v>0</v>
      </c>
    </row>
    <row r="324" spans="2:45" s="1" customFormat="1" ht="12.75" x14ac:dyDescent="0.2">
      <c r="B324" s="32" t="s">
        <v>1211</v>
      </c>
      <c r="C324" s="33" t="s">
        <v>991</v>
      </c>
      <c r="D324" s="32" t="s">
        <v>992</v>
      </c>
      <c r="E324" s="32" t="s">
        <v>12</v>
      </c>
      <c r="F324" s="32" t="s">
        <v>17</v>
      </c>
      <c r="G324" s="32" t="s">
        <v>20</v>
      </c>
      <c r="H324" s="32" t="s">
        <v>26</v>
      </c>
      <c r="I324" s="32" t="s">
        <v>10</v>
      </c>
      <c r="J324" s="32" t="s">
        <v>15</v>
      </c>
      <c r="K324" s="32" t="s">
        <v>993</v>
      </c>
      <c r="L324" s="34">
        <v>17912</v>
      </c>
      <c r="M324" s="151">
        <v>666039.80821200006</v>
      </c>
      <c r="N324" s="35">
        <v>-956576.28</v>
      </c>
      <c r="O324" s="35">
        <v>502462.99474597676</v>
      </c>
      <c r="P324" s="31">
        <v>191668.50903319998</v>
      </c>
      <c r="Q324" s="36">
        <v>50960.084371999998</v>
      </c>
      <c r="R324" s="37">
        <v>0</v>
      </c>
      <c r="S324" s="37">
        <v>13943.578549719641</v>
      </c>
      <c r="T324" s="37">
        <v>223871.86590924236</v>
      </c>
      <c r="U324" s="38">
        <v>237816.72687951484</v>
      </c>
      <c r="V324" s="39">
        <v>288776.81125151482</v>
      </c>
      <c r="W324" s="35">
        <v>480445.32028471481</v>
      </c>
      <c r="X324" s="35">
        <v>298179.24235249643</v>
      </c>
      <c r="Y324" s="34">
        <v>182266.07793221838</v>
      </c>
      <c r="Z324" s="145">
        <v>0</v>
      </c>
      <c r="AA324" s="35">
        <v>21851.287037255035</v>
      </c>
      <c r="AB324" s="35">
        <v>152589.91044585218</v>
      </c>
      <c r="AC324" s="35">
        <v>242307.52000000002</v>
      </c>
      <c r="AD324" s="35">
        <v>12024.54678470322</v>
      </c>
      <c r="AE324" s="35">
        <v>630.84</v>
      </c>
      <c r="AF324" s="35">
        <v>429404.10426781047</v>
      </c>
      <c r="AG324" s="137">
        <v>477606</v>
      </c>
      <c r="AH324" s="35">
        <v>544209.98082119995</v>
      </c>
      <c r="AI324" s="35">
        <v>0</v>
      </c>
      <c r="AJ324" s="35">
        <v>66603.980821200006</v>
      </c>
      <c r="AK324" s="35">
        <v>66603.980821200006</v>
      </c>
      <c r="AL324" s="35">
        <v>477606</v>
      </c>
      <c r="AM324" s="35">
        <v>477606</v>
      </c>
      <c r="AN324" s="35">
        <v>0</v>
      </c>
      <c r="AO324" s="35">
        <v>191668.50903319998</v>
      </c>
      <c r="AP324" s="35">
        <v>125064.52821199998</v>
      </c>
      <c r="AQ324" s="35">
        <v>66603.980821200006</v>
      </c>
      <c r="AR324" s="35">
        <v>-956576.28</v>
      </c>
      <c r="AS324" s="35">
        <v>0</v>
      </c>
    </row>
    <row r="325" spans="2:45" s="1" customFormat="1" ht="12.75" x14ac:dyDescent="0.2">
      <c r="B325" s="32" t="s">
        <v>1211</v>
      </c>
      <c r="C325" s="33" t="s">
        <v>216</v>
      </c>
      <c r="D325" s="32" t="s">
        <v>217</v>
      </c>
      <c r="E325" s="32" t="s">
        <v>12</v>
      </c>
      <c r="F325" s="32" t="s">
        <v>17</v>
      </c>
      <c r="G325" s="32" t="s">
        <v>20</v>
      </c>
      <c r="H325" s="32" t="s">
        <v>36</v>
      </c>
      <c r="I325" s="32" t="s">
        <v>10</v>
      </c>
      <c r="J325" s="32" t="s">
        <v>13</v>
      </c>
      <c r="K325" s="32" t="s">
        <v>218</v>
      </c>
      <c r="L325" s="34">
        <v>5369</v>
      </c>
      <c r="M325" s="151">
        <v>620861.60603400005</v>
      </c>
      <c r="N325" s="35">
        <v>-284633.92</v>
      </c>
      <c r="O325" s="35">
        <v>130237.15556192216</v>
      </c>
      <c r="P325" s="31">
        <v>428073.18603400007</v>
      </c>
      <c r="Q325" s="36">
        <v>24139.410540000001</v>
      </c>
      <c r="R325" s="37">
        <v>0</v>
      </c>
      <c r="S325" s="37">
        <v>4411.7273851445516</v>
      </c>
      <c r="T325" s="37">
        <v>6326.2726148554484</v>
      </c>
      <c r="U325" s="38">
        <v>10738.057904699705</v>
      </c>
      <c r="V325" s="39">
        <v>34877.468444699705</v>
      </c>
      <c r="W325" s="35">
        <v>462950.65447869978</v>
      </c>
      <c r="X325" s="35">
        <v>8271.9888471445884</v>
      </c>
      <c r="Y325" s="34">
        <v>454678.6656315552</v>
      </c>
      <c r="Z325" s="145">
        <v>0</v>
      </c>
      <c r="AA325" s="35">
        <v>22554.42195999105</v>
      </c>
      <c r="AB325" s="35">
        <v>32752.860100316808</v>
      </c>
      <c r="AC325" s="35">
        <v>43185.600000000006</v>
      </c>
      <c r="AD325" s="35">
        <v>15947.890644737119</v>
      </c>
      <c r="AE325" s="35">
        <v>4732.0600000000004</v>
      </c>
      <c r="AF325" s="35">
        <v>119172.83270504497</v>
      </c>
      <c r="AG325" s="137">
        <v>165970</v>
      </c>
      <c r="AH325" s="35">
        <v>171815.5</v>
      </c>
      <c r="AI325" s="35">
        <v>10983</v>
      </c>
      <c r="AJ325" s="35">
        <v>16828.5</v>
      </c>
      <c r="AK325" s="35">
        <v>5845.5</v>
      </c>
      <c r="AL325" s="35">
        <v>154987</v>
      </c>
      <c r="AM325" s="35">
        <v>154987</v>
      </c>
      <c r="AN325" s="35">
        <v>0</v>
      </c>
      <c r="AO325" s="35">
        <v>428073.18603400007</v>
      </c>
      <c r="AP325" s="35">
        <v>422227.68603400007</v>
      </c>
      <c r="AQ325" s="35">
        <v>5845.5</v>
      </c>
      <c r="AR325" s="35">
        <v>-284633.92</v>
      </c>
      <c r="AS325" s="35">
        <v>0</v>
      </c>
    </row>
    <row r="326" spans="2:45" s="1" customFormat="1" ht="12.75" x14ac:dyDescent="0.2">
      <c r="B326" s="32" t="s">
        <v>1211</v>
      </c>
      <c r="C326" s="33" t="s">
        <v>147</v>
      </c>
      <c r="D326" s="32" t="s">
        <v>148</v>
      </c>
      <c r="E326" s="32" t="s">
        <v>12</v>
      </c>
      <c r="F326" s="32" t="s">
        <v>17</v>
      </c>
      <c r="G326" s="32" t="s">
        <v>20</v>
      </c>
      <c r="H326" s="32" t="s">
        <v>36</v>
      </c>
      <c r="I326" s="32" t="s">
        <v>10</v>
      </c>
      <c r="J326" s="32" t="s">
        <v>16</v>
      </c>
      <c r="K326" s="32" t="s">
        <v>149</v>
      </c>
      <c r="L326" s="34">
        <v>817</v>
      </c>
      <c r="M326" s="151">
        <v>25376.090978999997</v>
      </c>
      <c r="N326" s="35">
        <v>-8443</v>
      </c>
      <c r="O326" s="35">
        <v>0</v>
      </c>
      <c r="P326" s="31">
        <v>14864.777076899998</v>
      </c>
      <c r="Q326" s="36">
        <v>1141.6511419999999</v>
      </c>
      <c r="R326" s="37">
        <v>0</v>
      </c>
      <c r="S326" s="37">
        <v>318.0993417144079</v>
      </c>
      <c r="T326" s="37">
        <v>1315.900658285592</v>
      </c>
      <c r="U326" s="38">
        <v>1634.0088113502809</v>
      </c>
      <c r="V326" s="39">
        <v>2775.6599533502808</v>
      </c>
      <c r="W326" s="35">
        <v>17640.437030250279</v>
      </c>
      <c r="X326" s="35">
        <v>596.43626571440836</v>
      </c>
      <c r="Y326" s="34">
        <v>17044.000764535871</v>
      </c>
      <c r="Z326" s="145">
        <v>0</v>
      </c>
      <c r="AA326" s="35">
        <v>2445.9213672658216</v>
      </c>
      <c r="AB326" s="35">
        <v>3962.5729928633723</v>
      </c>
      <c r="AC326" s="35">
        <v>9932.43</v>
      </c>
      <c r="AD326" s="35">
        <v>0</v>
      </c>
      <c r="AE326" s="35">
        <v>68.98</v>
      </c>
      <c r="AF326" s="35">
        <v>16409.904360129196</v>
      </c>
      <c r="AG326" s="137">
        <v>7333</v>
      </c>
      <c r="AH326" s="35">
        <v>10528.686097899999</v>
      </c>
      <c r="AI326" s="35">
        <v>0</v>
      </c>
      <c r="AJ326" s="35">
        <v>2537.6090979000001</v>
      </c>
      <c r="AK326" s="35">
        <v>2537.6090979000001</v>
      </c>
      <c r="AL326" s="35">
        <v>7333</v>
      </c>
      <c r="AM326" s="35">
        <v>7991.0769999999993</v>
      </c>
      <c r="AN326" s="35">
        <v>658.07699999999932</v>
      </c>
      <c r="AO326" s="35">
        <v>14864.777076899998</v>
      </c>
      <c r="AP326" s="35">
        <v>11669.090978999999</v>
      </c>
      <c r="AQ326" s="35">
        <v>3195.6860978999975</v>
      </c>
      <c r="AR326" s="35">
        <v>-8443</v>
      </c>
      <c r="AS326" s="35">
        <v>0</v>
      </c>
    </row>
    <row r="327" spans="2:45" s="1" customFormat="1" ht="12.75" x14ac:dyDescent="0.2">
      <c r="B327" s="32" t="s">
        <v>1211</v>
      </c>
      <c r="C327" s="33" t="s">
        <v>835</v>
      </c>
      <c r="D327" s="32" t="s">
        <v>836</v>
      </c>
      <c r="E327" s="32" t="s">
        <v>12</v>
      </c>
      <c r="F327" s="32" t="s">
        <v>17</v>
      </c>
      <c r="G327" s="32" t="s">
        <v>20</v>
      </c>
      <c r="H327" s="32" t="s">
        <v>36</v>
      </c>
      <c r="I327" s="32" t="s">
        <v>10</v>
      </c>
      <c r="J327" s="32" t="s">
        <v>11</v>
      </c>
      <c r="K327" s="32" t="s">
        <v>837</v>
      </c>
      <c r="L327" s="34">
        <v>3492</v>
      </c>
      <c r="M327" s="151">
        <v>1885748.866986</v>
      </c>
      <c r="N327" s="35">
        <v>-815974</v>
      </c>
      <c r="O327" s="35">
        <v>277118.66533376556</v>
      </c>
      <c r="P327" s="31">
        <v>1108068.5469859999</v>
      </c>
      <c r="Q327" s="36">
        <v>109437.352818</v>
      </c>
      <c r="R327" s="37">
        <v>0</v>
      </c>
      <c r="S327" s="37">
        <v>0</v>
      </c>
      <c r="T327" s="37">
        <v>6984</v>
      </c>
      <c r="U327" s="38">
        <v>6984.0376612425707</v>
      </c>
      <c r="V327" s="39">
        <v>116421.39047924257</v>
      </c>
      <c r="W327" s="35">
        <v>1224489.9374652426</v>
      </c>
      <c r="X327" s="35">
        <v>2.3283063999999999E-10</v>
      </c>
      <c r="Y327" s="34">
        <v>1224489.9374652423</v>
      </c>
      <c r="Z327" s="145">
        <v>0</v>
      </c>
      <c r="AA327" s="35">
        <v>14892.521119544432</v>
      </c>
      <c r="AB327" s="35">
        <v>20259.879337876704</v>
      </c>
      <c r="AC327" s="35">
        <v>29902.639999999999</v>
      </c>
      <c r="AD327" s="35">
        <v>682.67654615429012</v>
      </c>
      <c r="AE327" s="35">
        <v>6212.49</v>
      </c>
      <c r="AF327" s="35">
        <v>71950.20700357543</v>
      </c>
      <c r="AG327" s="137">
        <v>0</v>
      </c>
      <c r="AH327" s="35">
        <v>127177.68000000001</v>
      </c>
      <c r="AI327" s="35">
        <v>0</v>
      </c>
      <c r="AJ327" s="35">
        <v>88102.200000000012</v>
      </c>
      <c r="AK327" s="35">
        <v>88102.200000000012</v>
      </c>
      <c r="AL327" s="35">
        <v>0</v>
      </c>
      <c r="AM327" s="35">
        <v>39075.479999999996</v>
      </c>
      <c r="AN327" s="35">
        <v>39075.479999999996</v>
      </c>
      <c r="AO327" s="35">
        <v>1108068.5469859999</v>
      </c>
      <c r="AP327" s="35">
        <v>980890.86698599998</v>
      </c>
      <c r="AQ327" s="35">
        <v>127177.67999999993</v>
      </c>
      <c r="AR327" s="35">
        <v>-815974</v>
      </c>
      <c r="AS327" s="35">
        <v>0</v>
      </c>
    </row>
    <row r="328" spans="2:45" s="1" customFormat="1" ht="12.75" x14ac:dyDescent="0.2">
      <c r="B328" s="32" t="s">
        <v>1211</v>
      </c>
      <c r="C328" s="33" t="s">
        <v>1180</v>
      </c>
      <c r="D328" s="32" t="s">
        <v>1181</v>
      </c>
      <c r="E328" s="32" t="s">
        <v>12</v>
      </c>
      <c r="F328" s="32" t="s">
        <v>17</v>
      </c>
      <c r="G328" s="32" t="s">
        <v>20</v>
      </c>
      <c r="H328" s="32" t="s">
        <v>36</v>
      </c>
      <c r="I328" s="32" t="s">
        <v>10</v>
      </c>
      <c r="J328" s="32" t="s">
        <v>11</v>
      </c>
      <c r="K328" s="32" t="s">
        <v>1182</v>
      </c>
      <c r="L328" s="34">
        <v>1016</v>
      </c>
      <c r="M328" s="151">
        <v>70489.328622000001</v>
      </c>
      <c r="N328" s="35">
        <v>-32146</v>
      </c>
      <c r="O328" s="35">
        <v>23334.88081484945</v>
      </c>
      <c r="P328" s="31">
        <v>51990.368622000009</v>
      </c>
      <c r="Q328" s="36">
        <v>2474.667927</v>
      </c>
      <c r="R328" s="37">
        <v>0</v>
      </c>
      <c r="S328" s="37">
        <v>275.42462285724861</v>
      </c>
      <c r="T328" s="37">
        <v>1756.5753771427514</v>
      </c>
      <c r="U328" s="38">
        <v>2032.010957566567</v>
      </c>
      <c r="V328" s="39">
        <v>4506.6788845665669</v>
      </c>
      <c r="W328" s="35">
        <v>56497.047506566574</v>
      </c>
      <c r="X328" s="35">
        <v>516.42116785724647</v>
      </c>
      <c r="Y328" s="34">
        <v>55980.626338709328</v>
      </c>
      <c r="Z328" s="145">
        <v>0</v>
      </c>
      <c r="AA328" s="35">
        <v>1623.7275542218263</v>
      </c>
      <c r="AB328" s="35">
        <v>8606.9890923896037</v>
      </c>
      <c r="AC328" s="35">
        <v>8439.74</v>
      </c>
      <c r="AD328" s="35">
        <v>0</v>
      </c>
      <c r="AE328" s="35">
        <v>646.5</v>
      </c>
      <c r="AF328" s="35">
        <v>19316.95664661143</v>
      </c>
      <c r="AG328" s="137">
        <v>6776</v>
      </c>
      <c r="AH328" s="35">
        <v>13647.039999999999</v>
      </c>
      <c r="AI328" s="35">
        <v>0</v>
      </c>
      <c r="AJ328" s="35">
        <v>2278</v>
      </c>
      <c r="AK328" s="35">
        <v>2278</v>
      </c>
      <c r="AL328" s="35">
        <v>6776</v>
      </c>
      <c r="AM328" s="35">
        <v>11369.039999999999</v>
      </c>
      <c r="AN328" s="35">
        <v>4593.0399999999991</v>
      </c>
      <c r="AO328" s="35">
        <v>51990.368622000009</v>
      </c>
      <c r="AP328" s="35">
        <v>45119.328622000008</v>
      </c>
      <c r="AQ328" s="35">
        <v>6871.0400000000009</v>
      </c>
      <c r="AR328" s="35">
        <v>-32146</v>
      </c>
      <c r="AS328" s="35">
        <v>0</v>
      </c>
    </row>
    <row r="329" spans="2:45" s="1" customFormat="1" ht="12.75" x14ac:dyDescent="0.2">
      <c r="B329" s="32" t="s">
        <v>1211</v>
      </c>
      <c r="C329" s="33" t="s">
        <v>1150</v>
      </c>
      <c r="D329" s="32" t="s">
        <v>1151</v>
      </c>
      <c r="E329" s="32" t="s">
        <v>12</v>
      </c>
      <c r="F329" s="32" t="s">
        <v>17</v>
      </c>
      <c r="G329" s="32" t="s">
        <v>20</v>
      </c>
      <c r="H329" s="32" t="s">
        <v>36</v>
      </c>
      <c r="I329" s="32" t="s">
        <v>10</v>
      </c>
      <c r="J329" s="32" t="s">
        <v>11</v>
      </c>
      <c r="K329" s="32" t="s">
        <v>1152</v>
      </c>
      <c r="L329" s="34">
        <v>1258</v>
      </c>
      <c r="M329" s="151">
        <v>343408.15858500003</v>
      </c>
      <c r="N329" s="35">
        <v>-768615.83</v>
      </c>
      <c r="O329" s="35">
        <v>601744.00412532233</v>
      </c>
      <c r="P329" s="31">
        <v>-273303.9514149999</v>
      </c>
      <c r="Q329" s="36">
        <v>27631.399518999999</v>
      </c>
      <c r="R329" s="37">
        <v>273303.9514149999</v>
      </c>
      <c r="S329" s="37">
        <v>479.37152800018413</v>
      </c>
      <c r="T329" s="37">
        <v>467838.86287273129</v>
      </c>
      <c r="U329" s="38">
        <v>741626.18501576525</v>
      </c>
      <c r="V329" s="39">
        <v>769257.58453476522</v>
      </c>
      <c r="W329" s="35">
        <v>769257.58453476522</v>
      </c>
      <c r="X329" s="35">
        <v>575430.87630832253</v>
      </c>
      <c r="Y329" s="34">
        <v>193826.70822644269</v>
      </c>
      <c r="Z329" s="145">
        <v>0</v>
      </c>
      <c r="AA329" s="35">
        <v>2745.8070457018093</v>
      </c>
      <c r="AB329" s="35">
        <v>7077.0946340960227</v>
      </c>
      <c r="AC329" s="35">
        <v>13532.95</v>
      </c>
      <c r="AD329" s="35">
        <v>685.44499999999994</v>
      </c>
      <c r="AE329" s="35">
        <v>195.19</v>
      </c>
      <c r="AF329" s="35">
        <v>24236.486679797832</v>
      </c>
      <c r="AG329" s="137">
        <v>0</v>
      </c>
      <c r="AH329" s="35">
        <v>20830.72</v>
      </c>
      <c r="AI329" s="35">
        <v>0</v>
      </c>
      <c r="AJ329" s="35">
        <v>6753.7000000000007</v>
      </c>
      <c r="AK329" s="35">
        <v>6753.7000000000007</v>
      </c>
      <c r="AL329" s="35">
        <v>0</v>
      </c>
      <c r="AM329" s="35">
        <v>14077.019999999999</v>
      </c>
      <c r="AN329" s="35">
        <v>14077.019999999999</v>
      </c>
      <c r="AO329" s="35">
        <v>-430917.9514149999</v>
      </c>
      <c r="AP329" s="35">
        <v>-609362.67141499999</v>
      </c>
      <c r="AQ329" s="35">
        <v>178444.72</v>
      </c>
      <c r="AR329" s="35">
        <v>-768615.83</v>
      </c>
      <c r="AS329" s="35">
        <v>0</v>
      </c>
    </row>
    <row r="330" spans="2:45" s="1" customFormat="1" ht="12.75" x14ac:dyDescent="0.2">
      <c r="B330" s="32" t="s">
        <v>1211</v>
      </c>
      <c r="C330" s="33" t="s">
        <v>1038</v>
      </c>
      <c r="D330" s="32" t="s">
        <v>1039</v>
      </c>
      <c r="E330" s="32" t="s">
        <v>12</v>
      </c>
      <c r="F330" s="32" t="s">
        <v>17</v>
      </c>
      <c r="G330" s="32" t="s">
        <v>20</v>
      </c>
      <c r="H330" s="32" t="s">
        <v>36</v>
      </c>
      <c r="I330" s="32" t="s">
        <v>10</v>
      </c>
      <c r="J330" s="32" t="s">
        <v>11</v>
      </c>
      <c r="K330" s="32" t="s">
        <v>1040</v>
      </c>
      <c r="L330" s="34">
        <v>4583</v>
      </c>
      <c r="M330" s="151">
        <v>297341.854505</v>
      </c>
      <c r="N330" s="35">
        <v>-144639.4</v>
      </c>
      <c r="O330" s="35">
        <v>56639.325688968769</v>
      </c>
      <c r="P330" s="31">
        <v>233720.40995549998</v>
      </c>
      <c r="Q330" s="36">
        <v>18617.496639000001</v>
      </c>
      <c r="R330" s="37">
        <v>0</v>
      </c>
      <c r="S330" s="37">
        <v>2596.086744000997</v>
      </c>
      <c r="T330" s="37">
        <v>6569.913255999003</v>
      </c>
      <c r="U330" s="38">
        <v>9166.0494276846239</v>
      </c>
      <c r="V330" s="39">
        <v>27783.546066684627</v>
      </c>
      <c r="W330" s="35">
        <v>261503.9560221846</v>
      </c>
      <c r="X330" s="35">
        <v>4867.6626450009935</v>
      </c>
      <c r="Y330" s="34">
        <v>256636.29337718361</v>
      </c>
      <c r="Z330" s="145">
        <v>0</v>
      </c>
      <c r="AA330" s="35">
        <v>7449.1829562193398</v>
      </c>
      <c r="AB330" s="35">
        <v>26970.727907129101</v>
      </c>
      <c r="AC330" s="35">
        <v>44917.149999999994</v>
      </c>
      <c r="AD330" s="35">
        <v>3000.00109288572</v>
      </c>
      <c r="AE330" s="35">
        <v>12769.75</v>
      </c>
      <c r="AF330" s="35">
        <v>95106.81195623416</v>
      </c>
      <c r="AG330" s="137">
        <v>38709</v>
      </c>
      <c r="AH330" s="35">
        <v>81017.955450499998</v>
      </c>
      <c r="AI330" s="35">
        <v>0</v>
      </c>
      <c r="AJ330" s="35">
        <v>29734.185450500001</v>
      </c>
      <c r="AK330" s="35">
        <v>29734.185450500001</v>
      </c>
      <c r="AL330" s="35">
        <v>38709</v>
      </c>
      <c r="AM330" s="35">
        <v>51283.77</v>
      </c>
      <c r="AN330" s="35">
        <v>12574.769999999997</v>
      </c>
      <c r="AO330" s="35">
        <v>233720.40995549998</v>
      </c>
      <c r="AP330" s="35">
        <v>191411.454505</v>
      </c>
      <c r="AQ330" s="35">
        <v>42308.955450500012</v>
      </c>
      <c r="AR330" s="35">
        <v>-190589</v>
      </c>
      <c r="AS330" s="35">
        <v>45949.600000000006</v>
      </c>
    </row>
    <row r="331" spans="2:45" s="1" customFormat="1" ht="12.75" x14ac:dyDescent="0.2">
      <c r="B331" s="32" t="s">
        <v>1211</v>
      </c>
      <c r="C331" s="33" t="s">
        <v>1020</v>
      </c>
      <c r="D331" s="32" t="s">
        <v>1021</v>
      </c>
      <c r="E331" s="32" t="s">
        <v>12</v>
      </c>
      <c r="F331" s="32" t="s">
        <v>17</v>
      </c>
      <c r="G331" s="32" t="s">
        <v>20</v>
      </c>
      <c r="H331" s="32" t="s">
        <v>36</v>
      </c>
      <c r="I331" s="32" t="s">
        <v>10</v>
      </c>
      <c r="J331" s="32" t="s">
        <v>11</v>
      </c>
      <c r="K331" s="32" t="s">
        <v>1022</v>
      </c>
      <c r="L331" s="34">
        <v>3059</v>
      </c>
      <c r="M331" s="151">
        <v>74431.393024000005</v>
      </c>
      <c r="N331" s="35">
        <v>-55597</v>
      </c>
      <c r="O331" s="35">
        <v>23474.63988086782</v>
      </c>
      <c r="P331" s="31">
        <v>-66970.396975999989</v>
      </c>
      <c r="Q331" s="36">
        <v>2752.3872339999998</v>
      </c>
      <c r="R331" s="37">
        <v>66970.396975999989</v>
      </c>
      <c r="S331" s="37">
        <v>2570.5868880009871</v>
      </c>
      <c r="T331" s="37">
        <v>15794.523452705354</v>
      </c>
      <c r="U331" s="38">
        <v>85335.967488705312</v>
      </c>
      <c r="V331" s="39">
        <v>88088.354722705306</v>
      </c>
      <c r="W331" s="35">
        <v>88088.354722705306</v>
      </c>
      <c r="X331" s="35">
        <v>27791.366588868797</v>
      </c>
      <c r="Y331" s="34">
        <v>60296.988133836508</v>
      </c>
      <c r="Z331" s="145">
        <v>0</v>
      </c>
      <c r="AA331" s="35">
        <v>5332.8032865648665</v>
      </c>
      <c r="AB331" s="35">
        <v>18396.114464751168</v>
      </c>
      <c r="AC331" s="35">
        <v>30975.97</v>
      </c>
      <c r="AD331" s="35">
        <v>926</v>
      </c>
      <c r="AE331" s="35">
        <v>949.47</v>
      </c>
      <c r="AF331" s="35">
        <v>56580.357751316042</v>
      </c>
      <c r="AG331" s="137">
        <v>17750</v>
      </c>
      <c r="AH331" s="35">
        <v>51980.21</v>
      </c>
      <c r="AI331" s="35">
        <v>17750</v>
      </c>
      <c r="AJ331" s="35">
        <v>17750</v>
      </c>
      <c r="AK331" s="35">
        <v>0</v>
      </c>
      <c r="AL331" s="35">
        <v>0</v>
      </c>
      <c r="AM331" s="35">
        <v>34230.21</v>
      </c>
      <c r="AN331" s="35">
        <v>34230.21</v>
      </c>
      <c r="AO331" s="35">
        <v>-66970.396975999989</v>
      </c>
      <c r="AP331" s="35">
        <v>-101200.60697599998</v>
      </c>
      <c r="AQ331" s="35">
        <v>34230.21</v>
      </c>
      <c r="AR331" s="35">
        <v>-55597</v>
      </c>
      <c r="AS331" s="35">
        <v>0</v>
      </c>
    </row>
    <row r="332" spans="2:45" s="1" customFormat="1" ht="12.75" x14ac:dyDescent="0.2">
      <c r="B332" s="32" t="s">
        <v>1211</v>
      </c>
      <c r="C332" s="33" t="s">
        <v>874</v>
      </c>
      <c r="D332" s="32" t="s">
        <v>875</v>
      </c>
      <c r="E332" s="32" t="s">
        <v>12</v>
      </c>
      <c r="F332" s="32" t="s">
        <v>17</v>
      </c>
      <c r="G332" s="32" t="s">
        <v>20</v>
      </c>
      <c r="H332" s="32" t="s">
        <v>36</v>
      </c>
      <c r="I332" s="32" t="s">
        <v>10</v>
      </c>
      <c r="J332" s="32" t="s">
        <v>11</v>
      </c>
      <c r="K332" s="32" t="s">
        <v>876</v>
      </c>
      <c r="L332" s="34">
        <v>3832</v>
      </c>
      <c r="M332" s="151">
        <v>203139.32827500001</v>
      </c>
      <c r="N332" s="35">
        <v>-70197.279999999999</v>
      </c>
      <c r="O332" s="35">
        <v>37114.249408713156</v>
      </c>
      <c r="P332" s="31">
        <v>180614.98110249999</v>
      </c>
      <c r="Q332" s="36">
        <v>8767.739227</v>
      </c>
      <c r="R332" s="37">
        <v>0</v>
      </c>
      <c r="S332" s="37">
        <v>3787.9881782871694</v>
      </c>
      <c r="T332" s="37">
        <v>3876.0118217128306</v>
      </c>
      <c r="U332" s="38">
        <v>7664.0413281447691</v>
      </c>
      <c r="V332" s="39">
        <v>16431.780555144767</v>
      </c>
      <c r="W332" s="35">
        <v>197046.76165764476</v>
      </c>
      <c r="X332" s="35">
        <v>7102.4778342871577</v>
      </c>
      <c r="Y332" s="34">
        <v>189944.2838233576</v>
      </c>
      <c r="Z332" s="145">
        <v>37281.478102919085</v>
      </c>
      <c r="AA332" s="35">
        <v>28132.457683560959</v>
      </c>
      <c r="AB332" s="35">
        <v>43953.969005371182</v>
      </c>
      <c r="AC332" s="35">
        <v>39326.199999999997</v>
      </c>
      <c r="AD332" s="35">
        <v>4480.5</v>
      </c>
      <c r="AE332" s="35">
        <v>29201.8</v>
      </c>
      <c r="AF332" s="35">
        <v>182376.40479185121</v>
      </c>
      <c r="AG332" s="137">
        <v>74708</v>
      </c>
      <c r="AH332" s="35">
        <v>95021.932827500001</v>
      </c>
      <c r="AI332" s="35">
        <v>0</v>
      </c>
      <c r="AJ332" s="35">
        <v>20313.932827500001</v>
      </c>
      <c r="AK332" s="35">
        <v>20313.932827500001</v>
      </c>
      <c r="AL332" s="35">
        <v>74708</v>
      </c>
      <c r="AM332" s="35">
        <v>74708</v>
      </c>
      <c r="AN332" s="35">
        <v>0</v>
      </c>
      <c r="AO332" s="35">
        <v>180614.98110249999</v>
      </c>
      <c r="AP332" s="35">
        <v>160301.04827500001</v>
      </c>
      <c r="AQ332" s="35">
        <v>20313.932827499986</v>
      </c>
      <c r="AR332" s="35">
        <v>-70197.279999999999</v>
      </c>
      <c r="AS332" s="35">
        <v>0</v>
      </c>
    </row>
    <row r="333" spans="2:45" s="1" customFormat="1" ht="12.75" x14ac:dyDescent="0.2">
      <c r="B333" s="32" t="s">
        <v>1211</v>
      </c>
      <c r="C333" s="33" t="s">
        <v>568</v>
      </c>
      <c r="D333" s="32" t="s">
        <v>569</v>
      </c>
      <c r="E333" s="32" t="s">
        <v>12</v>
      </c>
      <c r="F333" s="32" t="s">
        <v>17</v>
      </c>
      <c r="G333" s="32" t="s">
        <v>20</v>
      </c>
      <c r="H333" s="32" t="s">
        <v>36</v>
      </c>
      <c r="I333" s="32" t="s">
        <v>10</v>
      </c>
      <c r="J333" s="32" t="s">
        <v>11</v>
      </c>
      <c r="K333" s="32" t="s">
        <v>570</v>
      </c>
      <c r="L333" s="34">
        <v>1695</v>
      </c>
      <c r="M333" s="151">
        <v>35669.922801000001</v>
      </c>
      <c r="N333" s="35">
        <v>-1949</v>
      </c>
      <c r="O333" s="35">
        <v>0</v>
      </c>
      <c r="P333" s="31">
        <v>51068.9150811</v>
      </c>
      <c r="Q333" s="36">
        <v>1370.6381940000001</v>
      </c>
      <c r="R333" s="37">
        <v>0</v>
      </c>
      <c r="S333" s="37">
        <v>1205.1165794290341</v>
      </c>
      <c r="T333" s="37">
        <v>2184.8834205709659</v>
      </c>
      <c r="U333" s="38">
        <v>3390.0182805859563</v>
      </c>
      <c r="V333" s="39">
        <v>4760.6564745859559</v>
      </c>
      <c r="W333" s="35">
        <v>55829.571555685958</v>
      </c>
      <c r="X333" s="35">
        <v>2259.5935864290368</v>
      </c>
      <c r="Y333" s="34">
        <v>53569.977969256921</v>
      </c>
      <c r="Z333" s="145">
        <v>0</v>
      </c>
      <c r="AA333" s="35">
        <v>2148.1509300247699</v>
      </c>
      <c r="AB333" s="35">
        <v>8761.7725067521242</v>
      </c>
      <c r="AC333" s="35">
        <v>18138.740000000002</v>
      </c>
      <c r="AD333" s="35">
        <v>0</v>
      </c>
      <c r="AE333" s="35">
        <v>378.25</v>
      </c>
      <c r="AF333" s="35">
        <v>29426.913436776897</v>
      </c>
      <c r="AG333" s="137">
        <v>24949</v>
      </c>
      <c r="AH333" s="35">
        <v>28515.992280099999</v>
      </c>
      <c r="AI333" s="35">
        <v>0</v>
      </c>
      <c r="AJ333" s="35">
        <v>3566.9922801000002</v>
      </c>
      <c r="AK333" s="35">
        <v>3566.9922801000002</v>
      </c>
      <c r="AL333" s="35">
        <v>24949</v>
      </c>
      <c r="AM333" s="35">
        <v>24949</v>
      </c>
      <c r="AN333" s="35">
        <v>0</v>
      </c>
      <c r="AO333" s="35">
        <v>51068.9150811</v>
      </c>
      <c r="AP333" s="35">
        <v>47501.922801000001</v>
      </c>
      <c r="AQ333" s="35">
        <v>3566.9922800999993</v>
      </c>
      <c r="AR333" s="35">
        <v>-1949</v>
      </c>
      <c r="AS333" s="35">
        <v>0</v>
      </c>
    </row>
    <row r="334" spans="2:45" s="1" customFormat="1" ht="12.75" x14ac:dyDescent="0.2">
      <c r="B334" s="32" t="s">
        <v>1211</v>
      </c>
      <c r="C334" s="33" t="s">
        <v>877</v>
      </c>
      <c r="D334" s="32" t="s">
        <v>878</v>
      </c>
      <c r="E334" s="32" t="s">
        <v>12</v>
      </c>
      <c r="F334" s="32" t="s">
        <v>17</v>
      </c>
      <c r="G334" s="32" t="s">
        <v>20</v>
      </c>
      <c r="H334" s="32" t="s">
        <v>36</v>
      </c>
      <c r="I334" s="32" t="s">
        <v>10</v>
      </c>
      <c r="J334" s="32" t="s">
        <v>16</v>
      </c>
      <c r="K334" s="32" t="s">
        <v>879</v>
      </c>
      <c r="L334" s="34">
        <v>892</v>
      </c>
      <c r="M334" s="151">
        <v>51815.420457</v>
      </c>
      <c r="N334" s="35">
        <v>-22339</v>
      </c>
      <c r="O334" s="35">
        <v>13315.438096501563</v>
      </c>
      <c r="P334" s="31">
        <v>-7396.3275429999994</v>
      </c>
      <c r="Q334" s="36">
        <v>2415.940885</v>
      </c>
      <c r="R334" s="37">
        <v>7396.3275429999994</v>
      </c>
      <c r="S334" s="37">
        <v>843.35388228603813</v>
      </c>
      <c r="T334" s="37">
        <v>9375.3539992122642</v>
      </c>
      <c r="U334" s="38">
        <v>17615.13041363376</v>
      </c>
      <c r="V334" s="39">
        <v>20031.07129863376</v>
      </c>
      <c r="W334" s="35">
        <v>20031.07129863376</v>
      </c>
      <c r="X334" s="35">
        <v>13218.720387787602</v>
      </c>
      <c r="Y334" s="34">
        <v>6812.3509108461585</v>
      </c>
      <c r="Z334" s="145">
        <v>0</v>
      </c>
      <c r="AA334" s="35">
        <v>6001.1936024688748</v>
      </c>
      <c r="AB334" s="35">
        <v>3822.9008634878924</v>
      </c>
      <c r="AC334" s="35">
        <v>13602.37</v>
      </c>
      <c r="AD334" s="35">
        <v>436.5</v>
      </c>
      <c r="AE334" s="35">
        <v>0</v>
      </c>
      <c r="AF334" s="35">
        <v>23862.964465956768</v>
      </c>
      <c r="AG334" s="137">
        <v>7608</v>
      </c>
      <c r="AH334" s="35">
        <v>11091.251999999999</v>
      </c>
      <c r="AI334" s="35">
        <v>0</v>
      </c>
      <c r="AJ334" s="35">
        <v>2366.6</v>
      </c>
      <c r="AK334" s="35">
        <v>2366.6</v>
      </c>
      <c r="AL334" s="35">
        <v>7608</v>
      </c>
      <c r="AM334" s="35">
        <v>8724.6519999999982</v>
      </c>
      <c r="AN334" s="35">
        <v>1116.6519999999982</v>
      </c>
      <c r="AO334" s="35">
        <v>-7396.3275429999994</v>
      </c>
      <c r="AP334" s="35">
        <v>-10879.579542999998</v>
      </c>
      <c r="AQ334" s="35">
        <v>3483.2519999999981</v>
      </c>
      <c r="AR334" s="35">
        <v>-22339</v>
      </c>
      <c r="AS334" s="35">
        <v>0</v>
      </c>
    </row>
    <row r="335" spans="2:45" s="1" customFormat="1" ht="12.75" x14ac:dyDescent="0.2">
      <c r="B335" s="32" t="s">
        <v>1211</v>
      </c>
      <c r="C335" s="33" t="s">
        <v>955</v>
      </c>
      <c r="D335" s="32" t="s">
        <v>956</v>
      </c>
      <c r="E335" s="32" t="s">
        <v>12</v>
      </c>
      <c r="F335" s="32" t="s">
        <v>17</v>
      </c>
      <c r="G335" s="32" t="s">
        <v>20</v>
      </c>
      <c r="H335" s="32" t="s">
        <v>36</v>
      </c>
      <c r="I335" s="32" t="s">
        <v>10</v>
      </c>
      <c r="J335" s="32" t="s">
        <v>11</v>
      </c>
      <c r="K335" s="32" t="s">
        <v>957</v>
      </c>
      <c r="L335" s="34">
        <v>2984</v>
      </c>
      <c r="M335" s="151">
        <v>175409.511325</v>
      </c>
      <c r="N335" s="35">
        <v>-161531</v>
      </c>
      <c r="O335" s="35">
        <v>128664.42033183522</v>
      </c>
      <c r="P335" s="31">
        <v>37662.462457500005</v>
      </c>
      <c r="Q335" s="36">
        <v>8884.2800480000005</v>
      </c>
      <c r="R335" s="37">
        <v>0</v>
      </c>
      <c r="S335" s="37">
        <v>2048.5714365722151</v>
      </c>
      <c r="T335" s="37">
        <v>69606.3962721555</v>
      </c>
      <c r="U335" s="38">
        <v>71655.35410837266</v>
      </c>
      <c r="V335" s="39">
        <v>80539.63415637266</v>
      </c>
      <c r="W335" s="35">
        <v>118202.09661387267</v>
      </c>
      <c r="X335" s="35">
        <v>87751.249276907416</v>
      </c>
      <c r="Y335" s="34">
        <v>30450.847336965249</v>
      </c>
      <c r="Z335" s="145">
        <v>0</v>
      </c>
      <c r="AA335" s="35">
        <v>5533.6378464129302</v>
      </c>
      <c r="AB335" s="35">
        <v>18871.62735526606</v>
      </c>
      <c r="AC335" s="35">
        <v>39477.89</v>
      </c>
      <c r="AD335" s="35">
        <v>440.42092132500005</v>
      </c>
      <c r="AE335" s="35">
        <v>603.66999999999996</v>
      </c>
      <c r="AF335" s="35">
        <v>64927.246123003992</v>
      </c>
      <c r="AG335" s="137">
        <v>42700</v>
      </c>
      <c r="AH335" s="35">
        <v>60240.951132500006</v>
      </c>
      <c r="AI335" s="35">
        <v>0</v>
      </c>
      <c r="AJ335" s="35">
        <v>17540.951132500002</v>
      </c>
      <c r="AK335" s="35">
        <v>17540.951132500002</v>
      </c>
      <c r="AL335" s="35">
        <v>42700</v>
      </c>
      <c r="AM335" s="35">
        <v>42700</v>
      </c>
      <c r="AN335" s="35">
        <v>0</v>
      </c>
      <c r="AO335" s="35">
        <v>37662.462457500005</v>
      </c>
      <c r="AP335" s="35">
        <v>20121.511325000003</v>
      </c>
      <c r="AQ335" s="35">
        <v>17540.951132500006</v>
      </c>
      <c r="AR335" s="35">
        <v>-161531</v>
      </c>
      <c r="AS335" s="35">
        <v>0</v>
      </c>
    </row>
    <row r="336" spans="2:45" s="1" customFormat="1" ht="12.75" x14ac:dyDescent="0.2">
      <c r="B336" s="32" t="s">
        <v>1211</v>
      </c>
      <c r="C336" s="33" t="s">
        <v>889</v>
      </c>
      <c r="D336" s="32" t="s">
        <v>890</v>
      </c>
      <c r="E336" s="32" t="s">
        <v>12</v>
      </c>
      <c r="F336" s="32" t="s">
        <v>17</v>
      </c>
      <c r="G336" s="32" t="s">
        <v>20</v>
      </c>
      <c r="H336" s="32" t="s">
        <v>36</v>
      </c>
      <c r="I336" s="32" t="s">
        <v>10</v>
      </c>
      <c r="J336" s="32" t="s">
        <v>13</v>
      </c>
      <c r="K336" s="32" t="s">
        <v>891</v>
      </c>
      <c r="L336" s="34">
        <v>5206</v>
      </c>
      <c r="M336" s="151">
        <v>148264.49741499999</v>
      </c>
      <c r="N336" s="35">
        <v>-65478</v>
      </c>
      <c r="O336" s="35">
        <v>40817.87140111137</v>
      </c>
      <c r="P336" s="31">
        <v>177995.94715649998</v>
      </c>
      <c r="Q336" s="36">
        <v>4591.8600999999999</v>
      </c>
      <c r="R336" s="37">
        <v>0</v>
      </c>
      <c r="S336" s="37">
        <v>2947.0389577154174</v>
      </c>
      <c r="T336" s="37">
        <v>7464.9610422845826</v>
      </c>
      <c r="U336" s="38">
        <v>10412.056146743651</v>
      </c>
      <c r="V336" s="39">
        <v>15003.916246743651</v>
      </c>
      <c r="W336" s="35">
        <v>192999.86340324362</v>
      </c>
      <c r="X336" s="35">
        <v>5525.6980457153986</v>
      </c>
      <c r="Y336" s="34">
        <v>187474.16535752823</v>
      </c>
      <c r="Z336" s="145">
        <v>0</v>
      </c>
      <c r="AA336" s="35">
        <v>15688.209931603817</v>
      </c>
      <c r="AB336" s="35">
        <v>32470.671551331692</v>
      </c>
      <c r="AC336" s="35">
        <v>74811.47</v>
      </c>
      <c r="AD336" s="35">
        <v>1248.1150244810401</v>
      </c>
      <c r="AE336" s="35">
        <v>2486.79</v>
      </c>
      <c r="AF336" s="35">
        <v>126705.25650741655</v>
      </c>
      <c r="AG336" s="137">
        <v>92929</v>
      </c>
      <c r="AH336" s="35">
        <v>107755.44974149999</v>
      </c>
      <c r="AI336" s="35">
        <v>0</v>
      </c>
      <c r="AJ336" s="35">
        <v>14826.449741500001</v>
      </c>
      <c r="AK336" s="35">
        <v>14826.449741500001</v>
      </c>
      <c r="AL336" s="35">
        <v>92929</v>
      </c>
      <c r="AM336" s="35">
        <v>92929</v>
      </c>
      <c r="AN336" s="35">
        <v>0</v>
      </c>
      <c r="AO336" s="35">
        <v>177995.94715649998</v>
      </c>
      <c r="AP336" s="35">
        <v>163169.49741499999</v>
      </c>
      <c r="AQ336" s="35">
        <v>14826.449741499993</v>
      </c>
      <c r="AR336" s="35">
        <v>-65478</v>
      </c>
      <c r="AS336" s="35">
        <v>0</v>
      </c>
    </row>
    <row r="337" spans="2:45" s="1" customFormat="1" ht="12.75" x14ac:dyDescent="0.2">
      <c r="B337" s="32" t="s">
        <v>1211</v>
      </c>
      <c r="C337" s="33" t="s">
        <v>694</v>
      </c>
      <c r="D337" s="32" t="s">
        <v>695</v>
      </c>
      <c r="E337" s="32" t="s">
        <v>12</v>
      </c>
      <c r="F337" s="32" t="s">
        <v>17</v>
      </c>
      <c r="G337" s="32" t="s">
        <v>20</v>
      </c>
      <c r="H337" s="32" t="s">
        <v>36</v>
      </c>
      <c r="I337" s="32" t="s">
        <v>10</v>
      </c>
      <c r="J337" s="32" t="s">
        <v>11</v>
      </c>
      <c r="K337" s="32" t="s">
        <v>696</v>
      </c>
      <c r="L337" s="34">
        <v>1671</v>
      </c>
      <c r="M337" s="151">
        <v>134668.27190300002</v>
      </c>
      <c r="N337" s="35">
        <v>221696</v>
      </c>
      <c r="O337" s="35">
        <v>0</v>
      </c>
      <c r="P337" s="31">
        <v>375062.76190300001</v>
      </c>
      <c r="Q337" s="36">
        <v>8488.4613019999997</v>
      </c>
      <c r="R337" s="37">
        <v>0</v>
      </c>
      <c r="S337" s="37">
        <v>1089.9867634289901</v>
      </c>
      <c r="T337" s="37">
        <v>2252.0132365710097</v>
      </c>
      <c r="U337" s="38">
        <v>3342.018021745801</v>
      </c>
      <c r="V337" s="39">
        <v>11830.4793237458</v>
      </c>
      <c r="W337" s="35">
        <v>386893.24122674583</v>
      </c>
      <c r="X337" s="35">
        <v>2043.7251814290648</v>
      </c>
      <c r="Y337" s="34">
        <v>384849.51604531676</v>
      </c>
      <c r="Z337" s="145">
        <v>0</v>
      </c>
      <c r="AA337" s="35">
        <v>25156.360266148688</v>
      </c>
      <c r="AB337" s="35">
        <v>17429.349748096072</v>
      </c>
      <c r="AC337" s="35">
        <v>7606.52</v>
      </c>
      <c r="AD337" s="35">
        <v>519.18002482500003</v>
      </c>
      <c r="AE337" s="35">
        <v>1151.79</v>
      </c>
      <c r="AF337" s="35">
        <v>51863.200039069765</v>
      </c>
      <c r="AG337" s="137">
        <v>5037</v>
      </c>
      <c r="AH337" s="35">
        <v>18698.489999999998</v>
      </c>
      <c r="AI337" s="35">
        <v>0</v>
      </c>
      <c r="AJ337" s="35">
        <v>0</v>
      </c>
      <c r="AK337" s="35">
        <v>0</v>
      </c>
      <c r="AL337" s="35">
        <v>5037</v>
      </c>
      <c r="AM337" s="35">
        <v>18698.489999999998</v>
      </c>
      <c r="AN337" s="35">
        <v>13661.489999999998</v>
      </c>
      <c r="AO337" s="35">
        <v>375062.76190300001</v>
      </c>
      <c r="AP337" s="35">
        <v>361401.27190300002</v>
      </c>
      <c r="AQ337" s="35">
        <v>13661.489999999991</v>
      </c>
      <c r="AR337" s="35">
        <v>221696</v>
      </c>
      <c r="AS337" s="35">
        <v>0</v>
      </c>
    </row>
    <row r="338" spans="2:45" s="1" customFormat="1" ht="12.75" x14ac:dyDescent="0.2">
      <c r="B338" s="32" t="s">
        <v>1211</v>
      </c>
      <c r="C338" s="33" t="s">
        <v>754</v>
      </c>
      <c r="D338" s="32" t="s">
        <v>755</v>
      </c>
      <c r="E338" s="32" t="s">
        <v>12</v>
      </c>
      <c r="F338" s="32" t="s">
        <v>17</v>
      </c>
      <c r="G338" s="32" t="s">
        <v>20</v>
      </c>
      <c r="H338" s="32" t="s">
        <v>36</v>
      </c>
      <c r="I338" s="32" t="s">
        <v>10</v>
      </c>
      <c r="J338" s="32" t="s">
        <v>13</v>
      </c>
      <c r="K338" s="32" t="s">
        <v>756</v>
      </c>
      <c r="L338" s="34">
        <v>6448</v>
      </c>
      <c r="M338" s="151">
        <v>192146.80229600001</v>
      </c>
      <c r="N338" s="35">
        <v>-54407</v>
      </c>
      <c r="O338" s="35">
        <v>22220.121536687009</v>
      </c>
      <c r="P338" s="31">
        <v>205576.4825256</v>
      </c>
      <c r="Q338" s="36">
        <v>9307.766646</v>
      </c>
      <c r="R338" s="37">
        <v>0</v>
      </c>
      <c r="S338" s="37">
        <v>3954.5543085729473</v>
      </c>
      <c r="T338" s="37">
        <v>8941.4456914270522</v>
      </c>
      <c r="U338" s="38">
        <v>12896.069541721679</v>
      </c>
      <c r="V338" s="39">
        <v>22203.836187721681</v>
      </c>
      <c r="W338" s="35">
        <v>227780.3187133217</v>
      </c>
      <c r="X338" s="35">
        <v>7414.7893285729515</v>
      </c>
      <c r="Y338" s="34">
        <v>220365.52938474875</v>
      </c>
      <c r="Z338" s="145">
        <v>0</v>
      </c>
      <c r="AA338" s="35">
        <v>15660.157769671869</v>
      </c>
      <c r="AB338" s="35">
        <v>45975.456922430851</v>
      </c>
      <c r="AC338" s="35">
        <v>69748.179999999993</v>
      </c>
      <c r="AD338" s="35">
        <v>379.59181012698747</v>
      </c>
      <c r="AE338" s="35">
        <v>191.26</v>
      </c>
      <c r="AF338" s="35">
        <v>131954.64650222971</v>
      </c>
      <c r="AG338" s="137">
        <v>148025</v>
      </c>
      <c r="AH338" s="35">
        <v>167239.6802296</v>
      </c>
      <c r="AI338" s="35">
        <v>0</v>
      </c>
      <c r="AJ338" s="35">
        <v>19214.680229600002</v>
      </c>
      <c r="AK338" s="35">
        <v>19214.680229600002</v>
      </c>
      <c r="AL338" s="35">
        <v>148025</v>
      </c>
      <c r="AM338" s="35">
        <v>148025</v>
      </c>
      <c r="AN338" s="35">
        <v>0</v>
      </c>
      <c r="AO338" s="35">
        <v>205576.4825256</v>
      </c>
      <c r="AP338" s="35">
        <v>186361.80229600001</v>
      </c>
      <c r="AQ338" s="35">
        <v>19214.680229599995</v>
      </c>
      <c r="AR338" s="35">
        <v>-54407</v>
      </c>
      <c r="AS338" s="35">
        <v>0</v>
      </c>
    </row>
    <row r="339" spans="2:45" s="1" customFormat="1" ht="12.75" x14ac:dyDescent="0.2">
      <c r="B339" s="32" t="s">
        <v>1211</v>
      </c>
      <c r="C339" s="33" t="s">
        <v>766</v>
      </c>
      <c r="D339" s="32" t="s">
        <v>767</v>
      </c>
      <c r="E339" s="32" t="s">
        <v>12</v>
      </c>
      <c r="F339" s="32" t="s">
        <v>17</v>
      </c>
      <c r="G339" s="32" t="s">
        <v>20</v>
      </c>
      <c r="H339" s="32" t="s">
        <v>36</v>
      </c>
      <c r="I339" s="32" t="s">
        <v>10</v>
      </c>
      <c r="J339" s="32" t="s">
        <v>13</v>
      </c>
      <c r="K339" s="32" t="s">
        <v>768</v>
      </c>
      <c r="L339" s="34">
        <v>5261</v>
      </c>
      <c r="M339" s="151">
        <v>234076.20663900001</v>
      </c>
      <c r="N339" s="35">
        <v>-49142</v>
      </c>
      <c r="O339" s="35">
        <v>0</v>
      </c>
      <c r="P339" s="31">
        <v>276832.82730290003</v>
      </c>
      <c r="Q339" s="36">
        <v>13254.429774</v>
      </c>
      <c r="R339" s="37">
        <v>0</v>
      </c>
      <c r="S339" s="37">
        <v>4665.3075302875059</v>
      </c>
      <c r="T339" s="37">
        <v>5856.6924697124941</v>
      </c>
      <c r="U339" s="38">
        <v>10522.056739919006</v>
      </c>
      <c r="V339" s="39">
        <v>23776.486513919008</v>
      </c>
      <c r="W339" s="35">
        <v>300609.31381681905</v>
      </c>
      <c r="X339" s="35">
        <v>8747.4516192874871</v>
      </c>
      <c r="Y339" s="34">
        <v>291861.86219753156</v>
      </c>
      <c r="Z339" s="145">
        <v>0</v>
      </c>
      <c r="AA339" s="35">
        <v>14844.179741495722</v>
      </c>
      <c r="AB339" s="35">
        <v>50554.430511737184</v>
      </c>
      <c r="AC339" s="35">
        <v>58284.74</v>
      </c>
      <c r="AD339" s="35">
        <v>441.32211609654001</v>
      </c>
      <c r="AE339" s="35">
        <v>2097.41</v>
      </c>
      <c r="AF339" s="35">
        <v>126222.08236932944</v>
      </c>
      <c r="AG339" s="137">
        <v>128826</v>
      </c>
      <c r="AH339" s="35">
        <v>152233.62066389999</v>
      </c>
      <c r="AI339" s="35">
        <v>0</v>
      </c>
      <c r="AJ339" s="35">
        <v>23407.620663900001</v>
      </c>
      <c r="AK339" s="35">
        <v>23407.620663900001</v>
      </c>
      <c r="AL339" s="35">
        <v>128826</v>
      </c>
      <c r="AM339" s="35">
        <v>128826</v>
      </c>
      <c r="AN339" s="35">
        <v>0</v>
      </c>
      <c r="AO339" s="35">
        <v>276832.82730290003</v>
      </c>
      <c r="AP339" s="35">
        <v>253425.20663900004</v>
      </c>
      <c r="AQ339" s="35">
        <v>23407.620663899987</v>
      </c>
      <c r="AR339" s="35">
        <v>-49142</v>
      </c>
      <c r="AS339" s="35">
        <v>0</v>
      </c>
    </row>
    <row r="340" spans="2:45" s="1" customFormat="1" ht="12.75" x14ac:dyDescent="0.2">
      <c r="B340" s="32" t="s">
        <v>1211</v>
      </c>
      <c r="C340" s="33" t="s">
        <v>67</v>
      </c>
      <c r="D340" s="32" t="s">
        <v>68</v>
      </c>
      <c r="E340" s="32" t="s">
        <v>12</v>
      </c>
      <c r="F340" s="32" t="s">
        <v>17</v>
      </c>
      <c r="G340" s="32" t="s">
        <v>20</v>
      </c>
      <c r="H340" s="32" t="s">
        <v>36</v>
      </c>
      <c r="I340" s="32" t="s">
        <v>10</v>
      </c>
      <c r="J340" s="32" t="s">
        <v>11</v>
      </c>
      <c r="K340" s="32" t="s">
        <v>69</v>
      </c>
      <c r="L340" s="34">
        <v>1912</v>
      </c>
      <c r="M340" s="151">
        <v>77775.358834999992</v>
      </c>
      <c r="N340" s="35">
        <v>-32615</v>
      </c>
      <c r="O340" s="35">
        <v>26998.516124735244</v>
      </c>
      <c r="P340" s="31">
        <v>36322.638834999991</v>
      </c>
      <c r="Q340" s="36">
        <v>3783.493156</v>
      </c>
      <c r="R340" s="37">
        <v>0</v>
      </c>
      <c r="S340" s="37">
        <v>1129.2213028575766</v>
      </c>
      <c r="T340" s="37">
        <v>2694.7786971424234</v>
      </c>
      <c r="U340" s="38">
        <v>3824.0206209323587</v>
      </c>
      <c r="V340" s="39">
        <v>7607.5137769323592</v>
      </c>
      <c r="W340" s="35">
        <v>43930.152611932353</v>
      </c>
      <c r="X340" s="35">
        <v>2117.2899428575838</v>
      </c>
      <c r="Y340" s="34">
        <v>41812.86266907477</v>
      </c>
      <c r="Z340" s="145">
        <v>0</v>
      </c>
      <c r="AA340" s="35">
        <v>4716.0345832621515</v>
      </c>
      <c r="AB340" s="35">
        <v>10162.958859477854</v>
      </c>
      <c r="AC340" s="35">
        <v>25672.5</v>
      </c>
      <c r="AD340" s="35">
        <v>0</v>
      </c>
      <c r="AE340" s="35">
        <v>0</v>
      </c>
      <c r="AF340" s="35">
        <v>40551.493442740008</v>
      </c>
      <c r="AG340" s="137">
        <v>0</v>
      </c>
      <c r="AH340" s="35">
        <v>25395.279999999999</v>
      </c>
      <c r="AI340" s="35">
        <v>0</v>
      </c>
      <c r="AJ340" s="35">
        <v>4000</v>
      </c>
      <c r="AK340" s="35">
        <v>4000</v>
      </c>
      <c r="AL340" s="35">
        <v>0</v>
      </c>
      <c r="AM340" s="35">
        <v>21395.279999999999</v>
      </c>
      <c r="AN340" s="35">
        <v>21395.279999999999</v>
      </c>
      <c r="AO340" s="35">
        <v>36322.638834999991</v>
      </c>
      <c r="AP340" s="35">
        <v>10927.358834999992</v>
      </c>
      <c r="AQ340" s="35">
        <v>25395.279999999999</v>
      </c>
      <c r="AR340" s="35">
        <v>-32615</v>
      </c>
      <c r="AS340" s="35">
        <v>0</v>
      </c>
    </row>
    <row r="341" spans="2:45" s="1" customFormat="1" ht="12.75" x14ac:dyDescent="0.2">
      <c r="B341" s="32" t="s">
        <v>1211</v>
      </c>
      <c r="C341" s="33" t="s">
        <v>1070</v>
      </c>
      <c r="D341" s="32" t="s">
        <v>1071</v>
      </c>
      <c r="E341" s="32" t="s">
        <v>12</v>
      </c>
      <c r="F341" s="32" t="s">
        <v>17</v>
      </c>
      <c r="G341" s="32" t="s">
        <v>20</v>
      </c>
      <c r="H341" s="32" t="s">
        <v>36</v>
      </c>
      <c r="I341" s="32" t="s">
        <v>10</v>
      </c>
      <c r="J341" s="32" t="s">
        <v>11</v>
      </c>
      <c r="K341" s="32" t="s">
        <v>1072</v>
      </c>
      <c r="L341" s="34">
        <v>2498</v>
      </c>
      <c r="M341" s="151">
        <v>83996.98215299999</v>
      </c>
      <c r="N341" s="35">
        <v>-48424</v>
      </c>
      <c r="O341" s="35">
        <v>12407.312919045455</v>
      </c>
      <c r="P341" s="31">
        <v>46741.680368299989</v>
      </c>
      <c r="Q341" s="36">
        <v>3633.906446</v>
      </c>
      <c r="R341" s="37">
        <v>0</v>
      </c>
      <c r="S341" s="37">
        <v>1783.2422754292561</v>
      </c>
      <c r="T341" s="37">
        <v>3212.7577245707439</v>
      </c>
      <c r="U341" s="38">
        <v>4996.0269409461462</v>
      </c>
      <c r="V341" s="39">
        <v>8629.9333869461461</v>
      </c>
      <c r="W341" s="35">
        <v>55371.613755246137</v>
      </c>
      <c r="X341" s="35">
        <v>3343.579266429253</v>
      </c>
      <c r="Y341" s="34">
        <v>52028.034488816884</v>
      </c>
      <c r="Z341" s="145">
        <v>0</v>
      </c>
      <c r="AA341" s="35">
        <v>3556.5207486647096</v>
      </c>
      <c r="AB341" s="35">
        <v>14336.843548871357</v>
      </c>
      <c r="AC341" s="35">
        <v>35588.67</v>
      </c>
      <c r="AD341" s="35">
        <v>503.28652920000002</v>
      </c>
      <c r="AE341" s="35">
        <v>101.93</v>
      </c>
      <c r="AF341" s="35">
        <v>54087.250826736068</v>
      </c>
      <c r="AG341" s="137">
        <v>51418</v>
      </c>
      <c r="AH341" s="35">
        <v>59817.698215299999</v>
      </c>
      <c r="AI341" s="35">
        <v>0</v>
      </c>
      <c r="AJ341" s="35">
        <v>8399.698215299999</v>
      </c>
      <c r="AK341" s="35">
        <v>8399.698215299999</v>
      </c>
      <c r="AL341" s="35">
        <v>51418</v>
      </c>
      <c r="AM341" s="35">
        <v>51418</v>
      </c>
      <c r="AN341" s="35">
        <v>0</v>
      </c>
      <c r="AO341" s="35">
        <v>46741.680368299989</v>
      </c>
      <c r="AP341" s="35">
        <v>38341.98215299999</v>
      </c>
      <c r="AQ341" s="35">
        <v>8399.698215299999</v>
      </c>
      <c r="AR341" s="35">
        <v>-48424</v>
      </c>
      <c r="AS341" s="35">
        <v>0</v>
      </c>
    </row>
    <row r="342" spans="2:45" s="1" customFormat="1" ht="12.75" x14ac:dyDescent="0.2">
      <c r="B342" s="32" t="s">
        <v>1211</v>
      </c>
      <c r="C342" s="33" t="s">
        <v>1082</v>
      </c>
      <c r="D342" s="32" t="s">
        <v>1083</v>
      </c>
      <c r="E342" s="32" t="s">
        <v>12</v>
      </c>
      <c r="F342" s="32" t="s">
        <v>17</v>
      </c>
      <c r="G342" s="32" t="s">
        <v>20</v>
      </c>
      <c r="H342" s="32" t="s">
        <v>36</v>
      </c>
      <c r="I342" s="32" t="s">
        <v>10</v>
      </c>
      <c r="J342" s="32" t="s">
        <v>11</v>
      </c>
      <c r="K342" s="32" t="s">
        <v>1084</v>
      </c>
      <c r="L342" s="34">
        <v>2292</v>
      </c>
      <c r="M342" s="151">
        <v>66847.273266999997</v>
      </c>
      <c r="N342" s="35">
        <v>17313</v>
      </c>
      <c r="O342" s="35">
        <v>0</v>
      </c>
      <c r="P342" s="31">
        <v>69032.753266999993</v>
      </c>
      <c r="Q342" s="36">
        <v>1063.2017169999999</v>
      </c>
      <c r="R342" s="37">
        <v>0</v>
      </c>
      <c r="S342" s="37">
        <v>573.239070857363</v>
      </c>
      <c r="T342" s="37">
        <v>4010.760929142637</v>
      </c>
      <c r="U342" s="38">
        <v>4584.0247192348152</v>
      </c>
      <c r="V342" s="39">
        <v>5647.2264362348151</v>
      </c>
      <c r="W342" s="35">
        <v>74679.979703234814</v>
      </c>
      <c r="X342" s="35">
        <v>1074.8232578573661</v>
      </c>
      <c r="Y342" s="34">
        <v>73605.156445377448</v>
      </c>
      <c r="Z342" s="145">
        <v>0</v>
      </c>
      <c r="AA342" s="35">
        <v>5478.4020948848311</v>
      </c>
      <c r="AB342" s="35">
        <v>8796.8017683230282</v>
      </c>
      <c r="AC342" s="35">
        <v>24579.17</v>
      </c>
      <c r="AD342" s="35">
        <v>2062.7302878249998</v>
      </c>
      <c r="AE342" s="35">
        <v>2104.1</v>
      </c>
      <c r="AF342" s="35">
        <v>43021.204151032856</v>
      </c>
      <c r="AG342" s="137">
        <v>19009</v>
      </c>
      <c r="AH342" s="35">
        <v>27647.48</v>
      </c>
      <c r="AI342" s="35">
        <v>2000</v>
      </c>
      <c r="AJ342" s="35">
        <v>2000</v>
      </c>
      <c r="AK342" s="35">
        <v>0</v>
      </c>
      <c r="AL342" s="35">
        <v>17009</v>
      </c>
      <c r="AM342" s="35">
        <v>25647.48</v>
      </c>
      <c r="AN342" s="35">
        <v>8638.48</v>
      </c>
      <c r="AO342" s="35">
        <v>69032.753266999993</v>
      </c>
      <c r="AP342" s="35">
        <v>60394.273266999997</v>
      </c>
      <c r="AQ342" s="35">
        <v>8638.4799999999959</v>
      </c>
      <c r="AR342" s="35">
        <v>17313</v>
      </c>
      <c r="AS342" s="35">
        <v>0</v>
      </c>
    </row>
    <row r="343" spans="2:45" s="1" customFormat="1" ht="12.75" x14ac:dyDescent="0.2">
      <c r="B343" s="32" t="s">
        <v>1211</v>
      </c>
      <c r="C343" s="33" t="s">
        <v>643</v>
      </c>
      <c r="D343" s="32" t="s">
        <v>644</v>
      </c>
      <c r="E343" s="32" t="s">
        <v>12</v>
      </c>
      <c r="F343" s="32" t="s">
        <v>17</v>
      </c>
      <c r="G343" s="32" t="s">
        <v>20</v>
      </c>
      <c r="H343" s="32" t="s">
        <v>36</v>
      </c>
      <c r="I343" s="32" t="s">
        <v>10</v>
      </c>
      <c r="J343" s="32" t="s">
        <v>11</v>
      </c>
      <c r="K343" s="32" t="s">
        <v>645</v>
      </c>
      <c r="L343" s="34">
        <v>1293</v>
      </c>
      <c r="M343" s="151">
        <v>35570.638499000001</v>
      </c>
      <c r="N343" s="35">
        <v>6424</v>
      </c>
      <c r="O343" s="35">
        <v>0</v>
      </c>
      <c r="P343" s="31">
        <v>14834.638498999993</v>
      </c>
      <c r="Q343" s="36">
        <v>916.28387399999997</v>
      </c>
      <c r="R343" s="37">
        <v>0</v>
      </c>
      <c r="S343" s="37">
        <v>813.19865257174081</v>
      </c>
      <c r="T343" s="37">
        <v>1772.8013474282593</v>
      </c>
      <c r="U343" s="38">
        <v>2586.0139450133574</v>
      </c>
      <c r="V343" s="39">
        <v>3502.2978190133572</v>
      </c>
      <c r="W343" s="35">
        <v>18336.936318013351</v>
      </c>
      <c r="X343" s="35">
        <v>1524.7474735717406</v>
      </c>
      <c r="Y343" s="34">
        <v>16812.188844441611</v>
      </c>
      <c r="Z343" s="145">
        <v>0</v>
      </c>
      <c r="AA343" s="35">
        <v>1238.0185397566936</v>
      </c>
      <c r="AB343" s="35">
        <v>6039.2703312558169</v>
      </c>
      <c r="AC343" s="35">
        <v>12825.14</v>
      </c>
      <c r="AD343" s="35">
        <v>695.5</v>
      </c>
      <c r="AE343" s="35">
        <v>1693.45</v>
      </c>
      <c r="AF343" s="35">
        <v>22491.378871012512</v>
      </c>
      <c r="AG343" s="137">
        <v>26175</v>
      </c>
      <c r="AH343" s="35">
        <v>26175</v>
      </c>
      <c r="AI343" s="35">
        <v>0</v>
      </c>
      <c r="AJ343" s="35">
        <v>0</v>
      </c>
      <c r="AK343" s="35">
        <v>0</v>
      </c>
      <c r="AL343" s="35">
        <v>26175</v>
      </c>
      <c r="AM343" s="35">
        <v>26175</v>
      </c>
      <c r="AN343" s="35">
        <v>0</v>
      </c>
      <c r="AO343" s="35">
        <v>14834.638498999993</v>
      </c>
      <c r="AP343" s="35">
        <v>14834.638498999993</v>
      </c>
      <c r="AQ343" s="35">
        <v>0</v>
      </c>
      <c r="AR343" s="35">
        <v>6424</v>
      </c>
      <c r="AS343" s="35">
        <v>0</v>
      </c>
    </row>
    <row r="344" spans="2:45" s="1" customFormat="1" ht="12.75" x14ac:dyDescent="0.2">
      <c r="B344" s="32" t="s">
        <v>1211</v>
      </c>
      <c r="C344" s="33" t="s">
        <v>144</v>
      </c>
      <c r="D344" s="32" t="s">
        <v>145</v>
      </c>
      <c r="E344" s="32" t="s">
        <v>12</v>
      </c>
      <c r="F344" s="32" t="s">
        <v>17</v>
      </c>
      <c r="G344" s="32" t="s">
        <v>20</v>
      </c>
      <c r="H344" s="32" t="s">
        <v>36</v>
      </c>
      <c r="I344" s="32" t="s">
        <v>10</v>
      </c>
      <c r="J344" s="32" t="s">
        <v>11</v>
      </c>
      <c r="K344" s="32" t="s">
        <v>146</v>
      </c>
      <c r="L344" s="34">
        <v>1094</v>
      </c>
      <c r="M344" s="151">
        <v>47384.596212000004</v>
      </c>
      <c r="N344" s="35">
        <v>-9047</v>
      </c>
      <c r="O344" s="35">
        <v>0</v>
      </c>
      <c r="P344" s="31">
        <v>24237.915833200008</v>
      </c>
      <c r="Q344" s="36">
        <v>1339.939247</v>
      </c>
      <c r="R344" s="37">
        <v>0</v>
      </c>
      <c r="S344" s="37">
        <v>625.14749028595429</v>
      </c>
      <c r="T344" s="37">
        <v>1562.8525097140457</v>
      </c>
      <c r="U344" s="38">
        <v>2188.0117987970716</v>
      </c>
      <c r="V344" s="39">
        <v>3527.9510457970719</v>
      </c>
      <c r="W344" s="35">
        <v>27765.86687899708</v>
      </c>
      <c r="X344" s="35">
        <v>1172.1515442859563</v>
      </c>
      <c r="Y344" s="34">
        <v>26593.715334711123</v>
      </c>
      <c r="Z344" s="145">
        <v>0</v>
      </c>
      <c r="AA344" s="35">
        <v>1867.0818521598094</v>
      </c>
      <c r="AB344" s="35">
        <v>7225.3870285666326</v>
      </c>
      <c r="AC344" s="35">
        <v>15431.9</v>
      </c>
      <c r="AD344" s="35">
        <v>212</v>
      </c>
      <c r="AE344" s="35">
        <v>153</v>
      </c>
      <c r="AF344" s="35">
        <v>24889.368880726441</v>
      </c>
      <c r="AG344" s="137">
        <v>3072</v>
      </c>
      <c r="AH344" s="35">
        <v>16980.3196212</v>
      </c>
      <c r="AI344" s="35">
        <v>0</v>
      </c>
      <c r="AJ344" s="35">
        <v>4738.4596212000006</v>
      </c>
      <c r="AK344" s="35">
        <v>4738.4596212000006</v>
      </c>
      <c r="AL344" s="35">
        <v>3072</v>
      </c>
      <c r="AM344" s="35">
        <v>12241.859999999999</v>
      </c>
      <c r="AN344" s="35">
        <v>9169.8599999999988</v>
      </c>
      <c r="AO344" s="35">
        <v>24237.915833200008</v>
      </c>
      <c r="AP344" s="35">
        <v>10329.596212000009</v>
      </c>
      <c r="AQ344" s="35">
        <v>13908.319621200004</v>
      </c>
      <c r="AR344" s="35">
        <v>-9047</v>
      </c>
      <c r="AS344" s="35">
        <v>0</v>
      </c>
    </row>
    <row r="345" spans="2:45" s="1" customFormat="1" ht="12.75" x14ac:dyDescent="0.2">
      <c r="B345" s="32" t="s">
        <v>1211</v>
      </c>
      <c r="C345" s="33" t="s">
        <v>1088</v>
      </c>
      <c r="D345" s="32" t="s">
        <v>1089</v>
      </c>
      <c r="E345" s="32" t="s">
        <v>12</v>
      </c>
      <c r="F345" s="32" t="s">
        <v>17</v>
      </c>
      <c r="G345" s="32" t="s">
        <v>20</v>
      </c>
      <c r="H345" s="32" t="s">
        <v>36</v>
      </c>
      <c r="I345" s="32" t="s">
        <v>10</v>
      </c>
      <c r="J345" s="32" t="s">
        <v>15</v>
      </c>
      <c r="K345" s="32" t="s">
        <v>1090</v>
      </c>
      <c r="L345" s="34">
        <v>15614</v>
      </c>
      <c r="M345" s="151">
        <v>749915.84305400006</v>
      </c>
      <c r="N345" s="35">
        <v>-758764</v>
      </c>
      <c r="O345" s="35">
        <v>525841.96949756879</v>
      </c>
      <c r="P345" s="31">
        <v>234386.20735940005</v>
      </c>
      <c r="Q345" s="36">
        <v>51724.538933000003</v>
      </c>
      <c r="R345" s="37">
        <v>0</v>
      </c>
      <c r="S345" s="37">
        <v>18519.095594292827</v>
      </c>
      <c r="T345" s="37">
        <v>209748.00757158885</v>
      </c>
      <c r="U345" s="38">
        <v>228268.33409697324</v>
      </c>
      <c r="V345" s="39">
        <v>279992.87302997324</v>
      </c>
      <c r="W345" s="35">
        <v>514379.0803893733</v>
      </c>
      <c r="X345" s="35">
        <v>290658.73608946148</v>
      </c>
      <c r="Y345" s="34">
        <v>223720.34429991178</v>
      </c>
      <c r="Z345" s="145">
        <v>0</v>
      </c>
      <c r="AA345" s="35">
        <v>72242.200971023543</v>
      </c>
      <c r="AB345" s="35">
        <v>133200.75733203156</v>
      </c>
      <c r="AC345" s="35">
        <v>159364.90000000002</v>
      </c>
      <c r="AD345" s="35">
        <v>8380.1650000000009</v>
      </c>
      <c r="AE345" s="35">
        <v>842.33</v>
      </c>
      <c r="AF345" s="35">
        <v>374030.3533030551</v>
      </c>
      <c r="AG345" s="137">
        <v>103702</v>
      </c>
      <c r="AH345" s="35">
        <v>250961.3643054</v>
      </c>
      <c r="AI345" s="35">
        <v>0</v>
      </c>
      <c r="AJ345" s="35">
        <v>74991.584305400014</v>
      </c>
      <c r="AK345" s="35">
        <v>74991.584305400014</v>
      </c>
      <c r="AL345" s="35">
        <v>103702</v>
      </c>
      <c r="AM345" s="35">
        <v>175969.78</v>
      </c>
      <c r="AN345" s="35">
        <v>72267.78</v>
      </c>
      <c r="AO345" s="35">
        <v>234386.20735940005</v>
      </c>
      <c r="AP345" s="35">
        <v>87126.843054000026</v>
      </c>
      <c r="AQ345" s="35">
        <v>147259.3643054</v>
      </c>
      <c r="AR345" s="35">
        <v>-758764</v>
      </c>
      <c r="AS345" s="35">
        <v>0</v>
      </c>
    </row>
    <row r="346" spans="2:45" s="1" customFormat="1" ht="12.75" x14ac:dyDescent="0.2">
      <c r="B346" s="32" t="s">
        <v>1211</v>
      </c>
      <c r="C346" s="33" t="s">
        <v>787</v>
      </c>
      <c r="D346" s="32" t="s">
        <v>788</v>
      </c>
      <c r="E346" s="32" t="s">
        <v>12</v>
      </c>
      <c r="F346" s="32" t="s">
        <v>17</v>
      </c>
      <c r="G346" s="32" t="s">
        <v>20</v>
      </c>
      <c r="H346" s="32" t="s">
        <v>36</v>
      </c>
      <c r="I346" s="32" t="s">
        <v>10</v>
      </c>
      <c r="J346" s="32" t="s">
        <v>11</v>
      </c>
      <c r="K346" s="32" t="s">
        <v>789</v>
      </c>
      <c r="L346" s="34">
        <v>1540</v>
      </c>
      <c r="M346" s="151">
        <v>82353.550231999994</v>
      </c>
      <c r="N346" s="35">
        <v>-35893</v>
      </c>
      <c r="O346" s="35">
        <v>23619.58472649513</v>
      </c>
      <c r="P346" s="31">
        <v>42552.550231999994</v>
      </c>
      <c r="Q346" s="36">
        <v>3965.3505949999999</v>
      </c>
      <c r="R346" s="37">
        <v>0</v>
      </c>
      <c r="S346" s="37">
        <v>383.27147657157582</v>
      </c>
      <c r="T346" s="37">
        <v>2696.7285234284241</v>
      </c>
      <c r="U346" s="38">
        <v>3080.0166089099544</v>
      </c>
      <c r="V346" s="39">
        <v>7045.3672039099547</v>
      </c>
      <c r="W346" s="35">
        <v>49597.917435909949</v>
      </c>
      <c r="X346" s="35">
        <v>718.63401857158897</v>
      </c>
      <c r="Y346" s="34">
        <v>48879.28341733836</v>
      </c>
      <c r="Z346" s="145">
        <v>0</v>
      </c>
      <c r="AA346" s="35">
        <v>5105.4300385707465</v>
      </c>
      <c r="AB346" s="35">
        <v>7282.6621355443258</v>
      </c>
      <c r="AC346" s="35">
        <v>17858.169999999998</v>
      </c>
      <c r="AD346" s="35">
        <v>553.5</v>
      </c>
      <c r="AE346" s="35">
        <v>2649.52</v>
      </c>
      <c r="AF346" s="35">
        <v>33449.282174115069</v>
      </c>
      <c r="AG346" s="137">
        <v>33399</v>
      </c>
      <c r="AH346" s="35">
        <v>38059</v>
      </c>
      <c r="AI346" s="35">
        <v>2000</v>
      </c>
      <c r="AJ346" s="35">
        <v>6660</v>
      </c>
      <c r="AK346" s="35">
        <v>4660</v>
      </c>
      <c r="AL346" s="35">
        <v>31399</v>
      </c>
      <c r="AM346" s="35">
        <v>31399</v>
      </c>
      <c r="AN346" s="35">
        <v>0</v>
      </c>
      <c r="AO346" s="35">
        <v>42552.550231999994</v>
      </c>
      <c r="AP346" s="35">
        <v>37892.550231999994</v>
      </c>
      <c r="AQ346" s="35">
        <v>4660</v>
      </c>
      <c r="AR346" s="35">
        <v>-35893</v>
      </c>
      <c r="AS346" s="35">
        <v>0</v>
      </c>
    </row>
    <row r="347" spans="2:45" s="1" customFormat="1" ht="12.75" x14ac:dyDescent="0.2">
      <c r="B347" s="32" t="s">
        <v>1211</v>
      </c>
      <c r="C347" s="33" t="s">
        <v>280</v>
      </c>
      <c r="D347" s="32" t="s">
        <v>281</v>
      </c>
      <c r="E347" s="32" t="s">
        <v>12</v>
      </c>
      <c r="F347" s="32" t="s">
        <v>17</v>
      </c>
      <c r="G347" s="32" t="s">
        <v>20</v>
      </c>
      <c r="H347" s="32" t="s">
        <v>36</v>
      </c>
      <c r="I347" s="32" t="s">
        <v>10</v>
      </c>
      <c r="J347" s="32" t="s">
        <v>11</v>
      </c>
      <c r="K347" s="32" t="s">
        <v>282</v>
      </c>
      <c r="L347" s="34">
        <v>3582</v>
      </c>
      <c r="M347" s="151">
        <v>64040.255613999994</v>
      </c>
      <c r="N347" s="35">
        <v>3376</v>
      </c>
      <c r="O347" s="35">
        <v>0</v>
      </c>
      <c r="P347" s="31">
        <v>107498.835614</v>
      </c>
      <c r="Q347" s="36">
        <v>3048.7647139999999</v>
      </c>
      <c r="R347" s="37">
        <v>0</v>
      </c>
      <c r="S347" s="37">
        <v>2219.6678857151383</v>
      </c>
      <c r="T347" s="37">
        <v>4944.3321142848617</v>
      </c>
      <c r="U347" s="38">
        <v>7164.0386318931523</v>
      </c>
      <c r="V347" s="39">
        <v>10212.803345893153</v>
      </c>
      <c r="W347" s="35">
        <v>117711.63895989314</v>
      </c>
      <c r="X347" s="35">
        <v>4161.8772857151343</v>
      </c>
      <c r="Y347" s="34">
        <v>113549.76167417801</v>
      </c>
      <c r="Z347" s="145">
        <v>0</v>
      </c>
      <c r="AA347" s="35">
        <v>2297.8752418473287</v>
      </c>
      <c r="AB347" s="35">
        <v>16990.391548551404</v>
      </c>
      <c r="AC347" s="35">
        <v>54088.18</v>
      </c>
      <c r="AD347" s="35">
        <v>2132.2048038624998</v>
      </c>
      <c r="AE347" s="35">
        <v>351.03</v>
      </c>
      <c r="AF347" s="35">
        <v>75859.68159426123</v>
      </c>
      <c r="AG347" s="137">
        <v>0</v>
      </c>
      <c r="AH347" s="35">
        <v>40082.58</v>
      </c>
      <c r="AI347" s="35">
        <v>0</v>
      </c>
      <c r="AJ347" s="35">
        <v>0</v>
      </c>
      <c r="AK347" s="35">
        <v>0</v>
      </c>
      <c r="AL347" s="35">
        <v>0</v>
      </c>
      <c r="AM347" s="35">
        <v>40082.58</v>
      </c>
      <c r="AN347" s="35">
        <v>40082.58</v>
      </c>
      <c r="AO347" s="35">
        <v>107498.835614</v>
      </c>
      <c r="AP347" s="35">
        <v>67416.255613999994</v>
      </c>
      <c r="AQ347" s="35">
        <v>40082.58</v>
      </c>
      <c r="AR347" s="35">
        <v>3376</v>
      </c>
      <c r="AS347" s="35">
        <v>0</v>
      </c>
    </row>
    <row r="348" spans="2:45" s="1" customFormat="1" ht="12.75" x14ac:dyDescent="0.2">
      <c r="B348" s="32" t="s">
        <v>1211</v>
      </c>
      <c r="C348" s="33" t="s">
        <v>210</v>
      </c>
      <c r="D348" s="32" t="s">
        <v>211</v>
      </c>
      <c r="E348" s="32" t="s">
        <v>12</v>
      </c>
      <c r="F348" s="32" t="s">
        <v>17</v>
      </c>
      <c r="G348" s="32" t="s">
        <v>20</v>
      </c>
      <c r="H348" s="32" t="s">
        <v>36</v>
      </c>
      <c r="I348" s="32" t="s">
        <v>10</v>
      </c>
      <c r="J348" s="32" t="s">
        <v>13</v>
      </c>
      <c r="K348" s="32" t="s">
        <v>212</v>
      </c>
      <c r="L348" s="34">
        <v>8113</v>
      </c>
      <c r="M348" s="151">
        <v>375717.64620900003</v>
      </c>
      <c r="N348" s="35">
        <v>-202010</v>
      </c>
      <c r="O348" s="35">
        <v>8267.9410792622766</v>
      </c>
      <c r="P348" s="31">
        <v>105438.61982990004</v>
      </c>
      <c r="Q348" s="36">
        <v>17472.312107999998</v>
      </c>
      <c r="R348" s="37">
        <v>0</v>
      </c>
      <c r="S348" s="37">
        <v>8113.3652902888298</v>
      </c>
      <c r="T348" s="37">
        <v>8112.6347097111702</v>
      </c>
      <c r="U348" s="38">
        <v>16226.087498757441</v>
      </c>
      <c r="V348" s="39">
        <v>33698.399606757441</v>
      </c>
      <c r="W348" s="35">
        <v>139137.01943665749</v>
      </c>
      <c r="X348" s="35">
        <v>15212.559919288848</v>
      </c>
      <c r="Y348" s="34">
        <v>123924.45951736864</v>
      </c>
      <c r="Z348" s="145">
        <v>0</v>
      </c>
      <c r="AA348" s="35">
        <v>7028.6995614053421</v>
      </c>
      <c r="AB348" s="35">
        <v>69210.638634017654</v>
      </c>
      <c r="AC348" s="35">
        <v>98609.88</v>
      </c>
      <c r="AD348" s="35">
        <v>574</v>
      </c>
      <c r="AE348" s="35">
        <v>0</v>
      </c>
      <c r="AF348" s="35">
        <v>175423.21819542302</v>
      </c>
      <c r="AG348" s="137">
        <v>8094</v>
      </c>
      <c r="AH348" s="35">
        <v>126757.97362090001</v>
      </c>
      <c r="AI348" s="35">
        <v>0</v>
      </c>
      <c r="AJ348" s="35">
        <v>37571.764620900001</v>
      </c>
      <c r="AK348" s="35">
        <v>37571.764620900001</v>
      </c>
      <c r="AL348" s="35">
        <v>8094</v>
      </c>
      <c r="AM348" s="35">
        <v>89186.209000000003</v>
      </c>
      <c r="AN348" s="35">
        <v>81092.209000000003</v>
      </c>
      <c r="AO348" s="35">
        <v>105438.61982990004</v>
      </c>
      <c r="AP348" s="35">
        <v>-13225.353790999972</v>
      </c>
      <c r="AQ348" s="35">
        <v>118663.97362090001</v>
      </c>
      <c r="AR348" s="35">
        <v>-202010</v>
      </c>
      <c r="AS348" s="35">
        <v>0</v>
      </c>
    </row>
    <row r="349" spans="2:45" s="1" customFormat="1" ht="12.75" x14ac:dyDescent="0.2">
      <c r="B349" s="32" t="s">
        <v>1211</v>
      </c>
      <c r="C349" s="33" t="s">
        <v>994</v>
      </c>
      <c r="D349" s="32" t="s">
        <v>995</v>
      </c>
      <c r="E349" s="32" t="s">
        <v>12</v>
      </c>
      <c r="F349" s="32" t="s">
        <v>17</v>
      </c>
      <c r="G349" s="32" t="s">
        <v>20</v>
      </c>
      <c r="H349" s="32" t="s">
        <v>36</v>
      </c>
      <c r="I349" s="32" t="s">
        <v>10</v>
      </c>
      <c r="J349" s="32" t="s">
        <v>11</v>
      </c>
      <c r="K349" s="32" t="s">
        <v>996</v>
      </c>
      <c r="L349" s="34">
        <v>2043</v>
      </c>
      <c r="M349" s="151">
        <v>87406.708654999995</v>
      </c>
      <c r="N349" s="35">
        <v>-62317</v>
      </c>
      <c r="O349" s="35">
        <v>34314.571620911665</v>
      </c>
      <c r="P349" s="31">
        <v>47454.278654999995</v>
      </c>
      <c r="Q349" s="36">
        <v>5969.5776290000003</v>
      </c>
      <c r="R349" s="37">
        <v>0</v>
      </c>
      <c r="S349" s="37">
        <v>1155.7399154290151</v>
      </c>
      <c r="T349" s="37">
        <v>2930.2600845709849</v>
      </c>
      <c r="U349" s="38">
        <v>4086.0220337682053</v>
      </c>
      <c r="V349" s="39">
        <v>10055.599662768205</v>
      </c>
      <c r="W349" s="35">
        <v>57509.878317768198</v>
      </c>
      <c r="X349" s="35">
        <v>2167.012341429021</v>
      </c>
      <c r="Y349" s="34">
        <v>55342.865976339177</v>
      </c>
      <c r="Z349" s="145">
        <v>0</v>
      </c>
      <c r="AA349" s="35">
        <v>2162.3971811424294</v>
      </c>
      <c r="AB349" s="35">
        <v>10424.935468921944</v>
      </c>
      <c r="AC349" s="35">
        <v>21870.82</v>
      </c>
      <c r="AD349" s="35">
        <v>0</v>
      </c>
      <c r="AE349" s="35">
        <v>0</v>
      </c>
      <c r="AF349" s="35">
        <v>34458.152650064374</v>
      </c>
      <c r="AG349" s="137">
        <v>14537</v>
      </c>
      <c r="AH349" s="35">
        <v>30828.57</v>
      </c>
      <c r="AI349" s="35">
        <v>0</v>
      </c>
      <c r="AJ349" s="35">
        <v>7967.4000000000005</v>
      </c>
      <c r="AK349" s="35">
        <v>7967.4000000000005</v>
      </c>
      <c r="AL349" s="35">
        <v>14537</v>
      </c>
      <c r="AM349" s="35">
        <v>22861.17</v>
      </c>
      <c r="AN349" s="35">
        <v>8324.1699999999983</v>
      </c>
      <c r="AO349" s="35">
        <v>47454.278654999995</v>
      </c>
      <c r="AP349" s="35">
        <v>31162.708654999995</v>
      </c>
      <c r="AQ349" s="35">
        <v>16291.57</v>
      </c>
      <c r="AR349" s="35">
        <v>-62317</v>
      </c>
      <c r="AS349" s="35">
        <v>0</v>
      </c>
    </row>
    <row r="350" spans="2:45" s="1" customFormat="1" ht="12.75" x14ac:dyDescent="0.2">
      <c r="B350" s="32" t="s">
        <v>1211</v>
      </c>
      <c r="C350" s="33" t="s">
        <v>979</v>
      </c>
      <c r="D350" s="32" t="s">
        <v>980</v>
      </c>
      <c r="E350" s="32" t="s">
        <v>12</v>
      </c>
      <c r="F350" s="32" t="s">
        <v>17</v>
      </c>
      <c r="G350" s="32" t="s">
        <v>20</v>
      </c>
      <c r="H350" s="32" t="s">
        <v>36</v>
      </c>
      <c r="I350" s="32" t="s">
        <v>10</v>
      </c>
      <c r="J350" s="32" t="s">
        <v>11</v>
      </c>
      <c r="K350" s="32" t="s">
        <v>981</v>
      </c>
      <c r="L350" s="34">
        <v>1420</v>
      </c>
      <c r="M350" s="151">
        <v>170873.12865299999</v>
      </c>
      <c r="N350" s="35">
        <v>-43303</v>
      </c>
      <c r="O350" s="35">
        <v>12753.712791943035</v>
      </c>
      <c r="P350" s="31">
        <v>73618.328653000004</v>
      </c>
      <c r="Q350" s="36">
        <v>10362.709454</v>
      </c>
      <c r="R350" s="37">
        <v>0</v>
      </c>
      <c r="S350" s="37">
        <v>784.24211885744398</v>
      </c>
      <c r="T350" s="37">
        <v>2055.757881142556</v>
      </c>
      <c r="U350" s="38">
        <v>2840.0153147091783</v>
      </c>
      <c r="V350" s="39">
        <v>13202.724768709179</v>
      </c>
      <c r="W350" s="35">
        <v>86821.053421709177</v>
      </c>
      <c r="X350" s="35">
        <v>1470.4539728574309</v>
      </c>
      <c r="Y350" s="34">
        <v>85350.599448851746</v>
      </c>
      <c r="Z350" s="145">
        <v>0</v>
      </c>
      <c r="AA350" s="35">
        <v>3264.9272324822678</v>
      </c>
      <c r="AB350" s="35">
        <v>11852.101791104893</v>
      </c>
      <c r="AC350" s="35">
        <v>16907.55</v>
      </c>
      <c r="AD350" s="35">
        <v>773.19047426249995</v>
      </c>
      <c r="AE350" s="35">
        <v>1187.98</v>
      </c>
      <c r="AF350" s="35">
        <v>33985.749497849662</v>
      </c>
      <c r="AG350" s="137">
        <v>19241</v>
      </c>
      <c r="AH350" s="35">
        <v>25969.200000000001</v>
      </c>
      <c r="AI350" s="35">
        <v>0</v>
      </c>
      <c r="AJ350" s="35">
        <v>6728.2000000000007</v>
      </c>
      <c r="AK350" s="35">
        <v>6728.2000000000007</v>
      </c>
      <c r="AL350" s="35">
        <v>19241</v>
      </c>
      <c r="AM350" s="35">
        <v>19241</v>
      </c>
      <c r="AN350" s="35">
        <v>0</v>
      </c>
      <c r="AO350" s="35">
        <v>73618.328653000004</v>
      </c>
      <c r="AP350" s="35">
        <v>66890.128653000007</v>
      </c>
      <c r="AQ350" s="35">
        <v>6728.1999999999971</v>
      </c>
      <c r="AR350" s="35">
        <v>-43303</v>
      </c>
      <c r="AS350" s="35">
        <v>0</v>
      </c>
    </row>
    <row r="351" spans="2:45" s="1" customFormat="1" ht="12.75" x14ac:dyDescent="0.2">
      <c r="B351" s="32" t="s">
        <v>1211</v>
      </c>
      <c r="C351" s="33" t="s">
        <v>691</v>
      </c>
      <c r="D351" s="32" t="s">
        <v>692</v>
      </c>
      <c r="E351" s="32" t="s">
        <v>12</v>
      </c>
      <c r="F351" s="32" t="s">
        <v>17</v>
      </c>
      <c r="G351" s="32" t="s">
        <v>20</v>
      </c>
      <c r="H351" s="32" t="s">
        <v>36</v>
      </c>
      <c r="I351" s="32" t="s">
        <v>10</v>
      </c>
      <c r="J351" s="32" t="s">
        <v>11</v>
      </c>
      <c r="K351" s="32" t="s">
        <v>693</v>
      </c>
      <c r="L351" s="34">
        <v>2699</v>
      </c>
      <c r="M351" s="151">
        <v>75552.174387999985</v>
      </c>
      <c r="N351" s="35">
        <v>-32746</v>
      </c>
      <c r="O351" s="35">
        <v>7370.1894713052243</v>
      </c>
      <c r="P351" s="31">
        <v>89387.391826799983</v>
      </c>
      <c r="Q351" s="36">
        <v>4764.4980670000004</v>
      </c>
      <c r="R351" s="37">
        <v>0</v>
      </c>
      <c r="S351" s="37">
        <v>2227.9554400008556</v>
      </c>
      <c r="T351" s="37">
        <v>3170.0445599991444</v>
      </c>
      <c r="U351" s="38">
        <v>5398.0291087324458</v>
      </c>
      <c r="V351" s="39">
        <v>10162.527175732446</v>
      </c>
      <c r="W351" s="35">
        <v>99549.919002532435</v>
      </c>
      <c r="X351" s="35">
        <v>4177.4164500008483</v>
      </c>
      <c r="Y351" s="34">
        <v>95372.502552531587</v>
      </c>
      <c r="Z351" s="145">
        <v>0</v>
      </c>
      <c r="AA351" s="35">
        <v>3932.9326884409265</v>
      </c>
      <c r="AB351" s="35">
        <v>23519.475670940767</v>
      </c>
      <c r="AC351" s="35">
        <v>32929.17</v>
      </c>
      <c r="AD351" s="35">
        <v>608.57885602499994</v>
      </c>
      <c r="AE351" s="35">
        <v>0</v>
      </c>
      <c r="AF351" s="35">
        <v>60990.157215406689</v>
      </c>
      <c r="AG351" s="137">
        <v>58109</v>
      </c>
      <c r="AH351" s="35">
        <v>65664.217438799998</v>
      </c>
      <c r="AI351" s="35">
        <v>0</v>
      </c>
      <c r="AJ351" s="35">
        <v>7555.2174387999985</v>
      </c>
      <c r="AK351" s="35">
        <v>7555.2174387999985</v>
      </c>
      <c r="AL351" s="35">
        <v>58109</v>
      </c>
      <c r="AM351" s="35">
        <v>58109</v>
      </c>
      <c r="AN351" s="35">
        <v>0</v>
      </c>
      <c r="AO351" s="35">
        <v>89387.391826799983</v>
      </c>
      <c r="AP351" s="35">
        <v>81832.174387999985</v>
      </c>
      <c r="AQ351" s="35">
        <v>7555.2174387999985</v>
      </c>
      <c r="AR351" s="35">
        <v>-32746</v>
      </c>
      <c r="AS351" s="35">
        <v>0</v>
      </c>
    </row>
    <row r="352" spans="2:45" s="1" customFormat="1" ht="12.75" x14ac:dyDescent="0.2">
      <c r="B352" s="32" t="s">
        <v>1211</v>
      </c>
      <c r="C352" s="33" t="s">
        <v>186</v>
      </c>
      <c r="D352" s="32" t="s">
        <v>187</v>
      </c>
      <c r="E352" s="32" t="s">
        <v>12</v>
      </c>
      <c r="F352" s="32" t="s">
        <v>17</v>
      </c>
      <c r="G352" s="32" t="s">
        <v>20</v>
      </c>
      <c r="H352" s="32" t="s">
        <v>36</v>
      </c>
      <c r="I352" s="32" t="s">
        <v>10</v>
      </c>
      <c r="J352" s="32" t="s">
        <v>11</v>
      </c>
      <c r="K352" s="32" t="s">
        <v>188</v>
      </c>
      <c r="L352" s="34">
        <v>1285</v>
      </c>
      <c r="M352" s="151">
        <v>53619.350405000005</v>
      </c>
      <c r="N352" s="35">
        <v>-45748</v>
      </c>
      <c r="O352" s="35">
        <v>16923.452349238156</v>
      </c>
      <c r="P352" s="31">
        <v>37250.500405000006</v>
      </c>
      <c r="Q352" s="36">
        <v>5297.3684139999996</v>
      </c>
      <c r="R352" s="37">
        <v>0</v>
      </c>
      <c r="S352" s="37">
        <v>1104.5506891432813</v>
      </c>
      <c r="T352" s="37">
        <v>1465.4493108567187</v>
      </c>
      <c r="U352" s="38">
        <v>2570.0138587333058</v>
      </c>
      <c r="V352" s="39">
        <v>7867.3822727333054</v>
      </c>
      <c r="W352" s="35">
        <v>45117.882677733309</v>
      </c>
      <c r="X352" s="35">
        <v>2071.032542143279</v>
      </c>
      <c r="Y352" s="34">
        <v>43046.85013559003</v>
      </c>
      <c r="Z352" s="145">
        <v>0</v>
      </c>
      <c r="AA352" s="35">
        <v>2909.5866719465798</v>
      </c>
      <c r="AB352" s="35">
        <v>10561.000593363609</v>
      </c>
      <c r="AC352" s="35">
        <v>17746.77</v>
      </c>
      <c r="AD352" s="35">
        <v>327.50612475000003</v>
      </c>
      <c r="AE352" s="35">
        <v>1491.74</v>
      </c>
      <c r="AF352" s="35">
        <v>33036.603390060191</v>
      </c>
      <c r="AG352" s="137">
        <v>15000</v>
      </c>
      <c r="AH352" s="35">
        <v>29379.15</v>
      </c>
      <c r="AI352" s="35">
        <v>15000</v>
      </c>
      <c r="AJ352" s="35">
        <v>15000</v>
      </c>
      <c r="AK352" s="35">
        <v>0</v>
      </c>
      <c r="AL352" s="35">
        <v>0</v>
      </c>
      <c r="AM352" s="35">
        <v>14379.15</v>
      </c>
      <c r="AN352" s="35">
        <v>14379.15</v>
      </c>
      <c r="AO352" s="35">
        <v>37250.500405000006</v>
      </c>
      <c r="AP352" s="35">
        <v>22871.350405000005</v>
      </c>
      <c r="AQ352" s="35">
        <v>14379.150000000001</v>
      </c>
      <c r="AR352" s="35">
        <v>-45748</v>
      </c>
      <c r="AS352" s="35">
        <v>0</v>
      </c>
    </row>
    <row r="353" spans="2:45" s="1" customFormat="1" ht="12.75" x14ac:dyDescent="0.2">
      <c r="B353" s="32" t="s">
        <v>1211</v>
      </c>
      <c r="C353" s="33" t="s">
        <v>535</v>
      </c>
      <c r="D353" s="32" t="s">
        <v>536</v>
      </c>
      <c r="E353" s="32" t="s">
        <v>12</v>
      </c>
      <c r="F353" s="32" t="s">
        <v>17</v>
      </c>
      <c r="G353" s="32" t="s">
        <v>20</v>
      </c>
      <c r="H353" s="32" t="s">
        <v>36</v>
      </c>
      <c r="I353" s="32" t="s">
        <v>10</v>
      </c>
      <c r="J353" s="32" t="s">
        <v>11</v>
      </c>
      <c r="K353" s="32" t="s">
        <v>537</v>
      </c>
      <c r="L353" s="34">
        <v>2199</v>
      </c>
      <c r="M353" s="151">
        <v>52911.911240000001</v>
      </c>
      <c r="N353" s="35">
        <v>1399</v>
      </c>
      <c r="O353" s="35">
        <v>0</v>
      </c>
      <c r="P353" s="31">
        <v>60733.721239999999</v>
      </c>
      <c r="Q353" s="36">
        <v>3738.7724370000001</v>
      </c>
      <c r="R353" s="37">
        <v>0</v>
      </c>
      <c r="S353" s="37">
        <v>1862.6103325721438</v>
      </c>
      <c r="T353" s="37">
        <v>2535.3896674278562</v>
      </c>
      <c r="U353" s="38">
        <v>4398.0237162292133</v>
      </c>
      <c r="V353" s="39">
        <v>8136.7961532292138</v>
      </c>
      <c r="W353" s="35">
        <v>68870.517393229209</v>
      </c>
      <c r="X353" s="35">
        <v>3492.394373572155</v>
      </c>
      <c r="Y353" s="34">
        <v>65378.123019657054</v>
      </c>
      <c r="Z353" s="145">
        <v>0</v>
      </c>
      <c r="AA353" s="35">
        <v>1985.0367192843291</v>
      </c>
      <c r="AB353" s="35">
        <v>10411.127154880158</v>
      </c>
      <c r="AC353" s="35">
        <v>24437.55</v>
      </c>
      <c r="AD353" s="35">
        <v>615.65250606636005</v>
      </c>
      <c r="AE353" s="35">
        <v>2675.35</v>
      </c>
      <c r="AF353" s="35">
        <v>40124.71638023085</v>
      </c>
      <c r="AG353" s="137">
        <v>9965</v>
      </c>
      <c r="AH353" s="35">
        <v>24606.809999999998</v>
      </c>
      <c r="AI353" s="35">
        <v>0</v>
      </c>
      <c r="AJ353" s="35">
        <v>0</v>
      </c>
      <c r="AK353" s="35">
        <v>0</v>
      </c>
      <c r="AL353" s="35">
        <v>9965</v>
      </c>
      <c r="AM353" s="35">
        <v>24606.809999999998</v>
      </c>
      <c r="AN353" s="35">
        <v>14641.809999999998</v>
      </c>
      <c r="AO353" s="35">
        <v>60733.721239999999</v>
      </c>
      <c r="AP353" s="35">
        <v>46091.911240000001</v>
      </c>
      <c r="AQ353" s="35">
        <v>14641.809999999998</v>
      </c>
      <c r="AR353" s="35">
        <v>1399</v>
      </c>
      <c r="AS353" s="35">
        <v>0</v>
      </c>
    </row>
    <row r="354" spans="2:45" s="1" customFormat="1" ht="12.75" x14ac:dyDescent="0.2">
      <c r="B354" s="32" t="s">
        <v>1211</v>
      </c>
      <c r="C354" s="33" t="s">
        <v>1156</v>
      </c>
      <c r="D354" s="32" t="s">
        <v>1157</v>
      </c>
      <c r="E354" s="32" t="s">
        <v>12</v>
      </c>
      <c r="F354" s="32" t="s">
        <v>17</v>
      </c>
      <c r="G354" s="32" t="s">
        <v>20</v>
      </c>
      <c r="H354" s="32" t="s">
        <v>36</v>
      </c>
      <c r="I354" s="32" t="s">
        <v>10</v>
      </c>
      <c r="J354" s="32" t="s">
        <v>11</v>
      </c>
      <c r="K354" s="32" t="s">
        <v>1158</v>
      </c>
      <c r="L354" s="34">
        <v>2515</v>
      </c>
      <c r="M354" s="151">
        <v>154711.00469300002</v>
      </c>
      <c r="N354" s="35">
        <v>-93706</v>
      </c>
      <c r="O354" s="35">
        <v>88408.4</v>
      </c>
      <c r="P354" s="31">
        <v>34594.454693000022</v>
      </c>
      <c r="Q354" s="36">
        <v>1765.0255629999999</v>
      </c>
      <c r="R354" s="37">
        <v>0</v>
      </c>
      <c r="S354" s="37">
        <v>1492.5710137148587</v>
      </c>
      <c r="T354" s="37">
        <v>44131.37775374909</v>
      </c>
      <c r="U354" s="38">
        <v>45624.194794755123</v>
      </c>
      <c r="V354" s="39">
        <v>47389.220357755126</v>
      </c>
      <c r="W354" s="35">
        <v>81983.675050755148</v>
      </c>
      <c r="X354" s="35">
        <v>56153.490031714835</v>
      </c>
      <c r="Y354" s="34">
        <v>25830.185019040313</v>
      </c>
      <c r="Z354" s="145">
        <v>0</v>
      </c>
      <c r="AA354" s="35">
        <v>16267.993947118128</v>
      </c>
      <c r="AB354" s="35">
        <v>14371.729801436075</v>
      </c>
      <c r="AC354" s="35">
        <v>20641.48</v>
      </c>
      <c r="AD354" s="35">
        <v>309.67300669999997</v>
      </c>
      <c r="AE354" s="35">
        <v>0</v>
      </c>
      <c r="AF354" s="35">
        <v>51590.876755254205</v>
      </c>
      <c r="AG354" s="137">
        <v>27853</v>
      </c>
      <c r="AH354" s="35">
        <v>33440.449999999997</v>
      </c>
      <c r="AI354" s="35">
        <v>0</v>
      </c>
      <c r="AJ354" s="35">
        <v>5297.6</v>
      </c>
      <c r="AK354" s="35">
        <v>5297.6</v>
      </c>
      <c r="AL354" s="35">
        <v>27853</v>
      </c>
      <c r="AM354" s="35">
        <v>28142.85</v>
      </c>
      <c r="AN354" s="35">
        <v>289.84999999999854</v>
      </c>
      <c r="AO354" s="35">
        <v>34594.454693000022</v>
      </c>
      <c r="AP354" s="35">
        <v>29007.004693000024</v>
      </c>
      <c r="AQ354" s="35">
        <v>5587.4499999999971</v>
      </c>
      <c r="AR354" s="35">
        <v>-95721</v>
      </c>
      <c r="AS354" s="35">
        <v>2015</v>
      </c>
    </row>
    <row r="355" spans="2:45" s="1" customFormat="1" ht="12.75" x14ac:dyDescent="0.2">
      <c r="B355" s="32" t="s">
        <v>1211</v>
      </c>
      <c r="C355" s="33" t="s">
        <v>106</v>
      </c>
      <c r="D355" s="32" t="s">
        <v>107</v>
      </c>
      <c r="E355" s="32" t="s">
        <v>12</v>
      </c>
      <c r="F355" s="32" t="s">
        <v>17</v>
      </c>
      <c r="G355" s="32" t="s">
        <v>20</v>
      </c>
      <c r="H355" s="32" t="s">
        <v>36</v>
      </c>
      <c r="I355" s="32" t="s">
        <v>10</v>
      </c>
      <c r="J355" s="32" t="s">
        <v>11</v>
      </c>
      <c r="K355" s="32" t="s">
        <v>108</v>
      </c>
      <c r="L355" s="34">
        <v>2215</v>
      </c>
      <c r="M355" s="151">
        <v>163121.45742700002</v>
      </c>
      <c r="N355" s="35">
        <v>-112933</v>
      </c>
      <c r="O355" s="35">
        <v>104187.1764427155</v>
      </c>
      <c r="P355" s="31">
        <v>22819.807427000022</v>
      </c>
      <c r="Q355" s="36">
        <v>3251.7874489999999</v>
      </c>
      <c r="R355" s="37">
        <v>0</v>
      </c>
      <c r="S355" s="37">
        <v>802.68417600030818</v>
      </c>
      <c r="T355" s="37">
        <v>65783.838677498949</v>
      </c>
      <c r="U355" s="38">
        <v>66586.881921538952</v>
      </c>
      <c r="V355" s="39">
        <v>69838.669370538948</v>
      </c>
      <c r="W355" s="35">
        <v>92658.47679753897</v>
      </c>
      <c r="X355" s="35">
        <v>80322.9630507158</v>
      </c>
      <c r="Y355" s="34">
        <v>12335.51374682317</v>
      </c>
      <c r="Z355" s="145">
        <v>0</v>
      </c>
      <c r="AA355" s="35">
        <v>2081.8268748002474</v>
      </c>
      <c r="AB355" s="35">
        <v>11546.483599939556</v>
      </c>
      <c r="AC355" s="35">
        <v>31650.01</v>
      </c>
      <c r="AD355" s="35">
        <v>1426.5</v>
      </c>
      <c r="AE355" s="35">
        <v>357.39</v>
      </c>
      <c r="AF355" s="35">
        <v>47062.210474739797</v>
      </c>
      <c r="AG355" s="137">
        <v>15741</v>
      </c>
      <c r="AH355" s="35">
        <v>32388.35</v>
      </c>
      <c r="AI355" s="35">
        <v>0</v>
      </c>
      <c r="AJ355" s="35">
        <v>7602.5</v>
      </c>
      <c r="AK355" s="35">
        <v>7602.5</v>
      </c>
      <c r="AL355" s="35">
        <v>15741</v>
      </c>
      <c r="AM355" s="35">
        <v>24785.85</v>
      </c>
      <c r="AN355" s="35">
        <v>9044.8499999999985</v>
      </c>
      <c r="AO355" s="35">
        <v>22819.807427000022</v>
      </c>
      <c r="AP355" s="35">
        <v>6172.457427000023</v>
      </c>
      <c r="AQ355" s="35">
        <v>16647.349999999999</v>
      </c>
      <c r="AR355" s="35">
        <v>-120633</v>
      </c>
      <c r="AS355" s="35">
        <v>7700</v>
      </c>
    </row>
    <row r="356" spans="2:45" s="1" customFormat="1" ht="12.75" x14ac:dyDescent="0.2">
      <c r="B356" s="32" t="s">
        <v>1211</v>
      </c>
      <c r="C356" s="33" t="s">
        <v>91</v>
      </c>
      <c r="D356" s="32" t="s">
        <v>92</v>
      </c>
      <c r="E356" s="32" t="s">
        <v>12</v>
      </c>
      <c r="F356" s="32" t="s">
        <v>17</v>
      </c>
      <c r="G356" s="32" t="s">
        <v>20</v>
      </c>
      <c r="H356" s="32" t="s">
        <v>36</v>
      </c>
      <c r="I356" s="32" t="s">
        <v>10</v>
      </c>
      <c r="J356" s="32" t="s">
        <v>16</v>
      </c>
      <c r="K356" s="32" t="s">
        <v>93</v>
      </c>
      <c r="L356" s="34">
        <v>795</v>
      </c>
      <c r="M356" s="151">
        <v>39900.491931999997</v>
      </c>
      <c r="N356" s="35">
        <v>-14132</v>
      </c>
      <c r="O356" s="35">
        <v>5279.09907923422</v>
      </c>
      <c r="P356" s="31">
        <v>37144.386931999994</v>
      </c>
      <c r="Q356" s="36">
        <v>957.59772999999996</v>
      </c>
      <c r="R356" s="37">
        <v>0</v>
      </c>
      <c r="S356" s="37">
        <v>250.06920800009601</v>
      </c>
      <c r="T356" s="37">
        <v>1339.9307919999039</v>
      </c>
      <c r="U356" s="38">
        <v>1590.0085740801387</v>
      </c>
      <c r="V356" s="39">
        <v>2547.6063040801387</v>
      </c>
      <c r="W356" s="35">
        <v>39691.993236080132</v>
      </c>
      <c r="X356" s="35">
        <v>468.87976500009245</v>
      </c>
      <c r="Y356" s="34">
        <v>39223.11347108004</v>
      </c>
      <c r="Z356" s="145">
        <v>0</v>
      </c>
      <c r="AA356" s="35">
        <v>3278.5086647825092</v>
      </c>
      <c r="AB356" s="35">
        <v>4832.8860797904599</v>
      </c>
      <c r="AC356" s="35">
        <v>8963.59</v>
      </c>
      <c r="AD356" s="35">
        <v>54</v>
      </c>
      <c r="AE356" s="35">
        <v>69.989999999999995</v>
      </c>
      <c r="AF356" s="35">
        <v>17198.97474457297</v>
      </c>
      <c r="AG356" s="137">
        <v>0</v>
      </c>
      <c r="AH356" s="35">
        <v>11375.894999999999</v>
      </c>
      <c r="AI356" s="35">
        <v>0</v>
      </c>
      <c r="AJ356" s="35">
        <v>3600</v>
      </c>
      <c r="AK356" s="35">
        <v>3600</v>
      </c>
      <c r="AL356" s="35">
        <v>0</v>
      </c>
      <c r="AM356" s="35">
        <v>7775.8949999999986</v>
      </c>
      <c r="AN356" s="35">
        <v>7775.8949999999986</v>
      </c>
      <c r="AO356" s="35">
        <v>37144.386931999994</v>
      </c>
      <c r="AP356" s="35">
        <v>25768.491931999997</v>
      </c>
      <c r="AQ356" s="35">
        <v>11375.894999999997</v>
      </c>
      <c r="AR356" s="35">
        <v>-14132</v>
      </c>
      <c r="AS356" s="35">
        <v>0</v>
      </c>
    </row>
    <row r="357" spans="2:45" s="1" customFormat="1" ht="12.75" x14ac:dyDescent="0.2">
      <c r="B357" s="32" t="s">
        <v>1211</v>
      </c>
      <c r="C357" s="33" t="s">
        <v>34</v>
      </c>
      <c r="D357" s="32" t="s">
        <v>35</v>
      </c>
      <c r="E357" s="32" t="s">
        <v>12</v>
      </c>
      <c r="F357" s="32" t="s">
        <v>17</v>
      </c>
      <c r="G357" s="32" t="s">
        <v>20</v>
      </c>
      <c r="H357" s="32" t="s">
        <v>36</v>
      </c>
      <c r="I357" s="32" t="s">
        <v>10</v>
      </c>
      <c r="J357" s="32" t="s">
        <v>16</v>
      </c>
      <c r="K357" s="32" t="s">
        <v>37</v>
      </c>
      <c r="L357" s="34">
        <v>889</v>
      </c>
      <c r="M357" s="151">
        <v>45107.729523000002</v>
      </c>
      <c r="N357" s="35">
        <v>-9245</v>
      </c>
      <c r="O357" s="35">
        <v>3390.7039742085917</v>
      </c>
      <c r="P357" s="31">
        <v>476.81147529999726</v>
      </c>
      <c r="Q357" s="36">
        <v>2313.3311800000001</v>
      </c>
      <c r="R357" s="37">
        <v>0</v>
      </c>
      <c r="S357" s="37">
        <v>458.40285485731891</v>
      </c>
      <c r="T357" s="37">
        <v>1319.597145142681</v>
      </c>
      <c r="U357" s="38">
        <v>1778.0095878707461</v>
      </c>
      <c r="V357" s="39">
        <v>4091.3407678707463</v>
      </c>
      <c r="W357" s="35">
        <v>4568.1522431707435</v>
      </c>
      <c r="X357" s="35">
        <v>1861.1691697659135</v>
      </c>
      <c r="Y357" s="34">
        <v>2706.9830734048301</v>
      </c>
      <c r="Z357" s="145">
        <v>0</v>
      </c>
      <c r="AA357" s="35">
        <v>4069.2490676070524</v>
      </c>
      <c r="AB357" s="35">
        <v>6720.0647052066424</v>
      </c>
      <c r="AC357" s="35">
        <v>9712.17</v>
      </c>
      <c r="AD357" s="35">
        <v>1422.1413910099998</v>
      </c>
      <c r="AE357" s="35">
        <v>616.87</v>
      </c>
      <c r="AF357" s="35">
        <v>22540.495163823693</v>
      </c>
      <c r="AG357" s="137">
        <v>5700</v>
      </c>
      <c r="AH357" s="35">
        <v>13206.081952299999</v>
      </c>
      <c r="AI357" s="35">
        <v>0</v>
      </c>
      <c r="AJ357" s="35">
        <v>4510.7729523000007</v>
      </c>
      <c r="AK357" s="35">
        <v>4510.7729523000007</v>
      </c>
      <c r="AL357" s="35">
        <v>5700</v>
      </c>
      <c r="AM357" s="35">
        <v>8695.3089999999993</v>
      </c>
      <c r="AN357" s="35">
        <v>2995.3089999999993</v>
      </c>
      <c r="AO357" s="35">
        <v>476.81147529999726</v>
      </c>
      <c r="AP357" s="35">
        <v>-7029.2704770000028</v>
      </c>
      <c r="AQ357" s="35">
        <v>7506.0819523</v>
      </c>
      <c r="AR357" s="35">
        <v>-9245</v>
      </c>
      <c r="AS357" s="35">
        <v>0</v>
      </c>
    </row>
    <row r="358" spans="2:45" s="1" customFormat="1" ht="12.75" x14ac:dyDescent="0.2">
      <c r="B358" s="32" t="s">
        <v>1211</v>
      </c>
      <c r="C358" s="33" t="s">
        <v>742</v>
      </c>
      <c r="D358" s="32" t="s">
        <v>743</v>
      </c>
      <c r="E358" s="32" t="s">
        <v>12</v>
      </c>
      <c r="F358" s="32" t="s">
        <v>17</v>
      </c>
      <c r="G358" s="32" t="s">
        <v>20</v>
      </c>
      <c r="H358" s="32" t="s">
        <v>36</v>
      </c>
      <c r="I358" s="32" t="s">
        <v>10</v>
      </c>
      <c r="J358" s="32" t="s">
        <v>11</v>
      </c>
      <c r="K358" s="32" t="s">
        <v>744</v>
      </c>
      <c r="L358" s="34">
        <v>3326</v>
      </c>
      <c r="M358" s="151">
        <v>98910.043222000008</v>
      </c>
      <c r="N358" s="35">
        <v>-26559</v>
      </c>
      <c r="O358" s="35">
        <v>0</v>
      </c>
      <c r="P358" s="31">
        <v>119459.9875442</v>
      </c>
      <c r="Q358" s="36">
        <v>4382.1486279999999</v>
      </c>
      <c r="R358" s="37">
        <v>0</v>
      </c>
      <c r="S358" s="37">
        <v>2112.694339429383</v>
      </c>
      <c r="T358" s="37">
        <v>4539.305660570617</v>
      </c>
      <c r="U358" s="38">
        <v>6652.0358709314987</v>
      </c>
      <c r="V358" s="39">
        <v>11034.1844989315</v>
      </c>
      <c r="W358" s="35">
        <v>130494.1720431315</v>
      </c>
      <c r="X358" s="35">
        <v>3961.3018864293845</v>
      </c>
      <c r="Y358" s="34">
        <v>126532.87015670212</v>
      </c>
      <c r="Z358" s="145">
        <v>0</v>
      </c>
      <c r="AA358" s="35">
        <v>14910.151492400861</v>
      </c>
      <c r="AB358" s="35">
        <v>19572.458879972572</v>
      </c>
      <c r="AC358" s="35">
        <v>33734.800000000003</v>
      </c>
      <c r="AD358" s="35">
        <v>2182</v>
      </c>
      <c r="AE358" s="35">
        <v>956.87</v>
      </c>
      <c r="AF358" s="35">
        <v>71356.28037237344</v>
      </c>
      <c r="AG358" s="137">
        <v>11267</v>
      </c>
      <c r="AH358" s="35">
        <v>47108.944322199997</v>
      </c>
      <c r="AI358" s="35">
        <v>0</v>
      </c>
      <c r="AJ358" s="35">
        <v>9891.0043222000022</v>
      </c>
      <c r="AK358" s="35">
        <v>9891.0043222000022</v>
      </c>
      <c r="AL358" s="35">
        <v>11267</v>
      </c>
      <c r="AM358" s="35">
        <v>37217.939999999995</v>
      </c>
      <c r="AN358" s="35">
        <v>25950.939999999995</v>
      </c>
      <c r="AO358" s="35">
        <v>119459.9875442</v>
      </c>
      <c r="AP358" s="35">
        <v>83618.043222000008</v>
      </c>
      <c r="AQ358" s="35">
        <v>35841.944322199997</v>
      </c>
      <c r="AR358" s="35">
        <v>-49663</v>
      </c>
      <c r="AS358" s="35">
        <v>23104</v>
      </c>
    </row>
    <row r="359" spans="2:45" s="1" customFormat="1" ht="12.75" x14ac:dyDescent="0.2">
      <c r="B359" s="32" t="s">
        <v>1211</v>
      </c>
      <c r="C359" s="33" t="s">
        <v>391</v>
      </c>
      <c r="D359" s="32" t="s">
        <v>392</v>
      </c>
      <c r="E359" s="32" t="s">
        <v>12</v>
      </c>
      <c r="F359" s="32" t="s">
        <v>17</v>
      </c>
      <c r="G359" s="32" t="s">
        <v>20</v>
      </c>
      <c r="H359" s="32" t="s">
        <v>36</v>
      </c>
      <c r="I359" s="32" t="s">
        <v>10</v>
      </c>
      <c r="J359" s="32" t="s">
        <v>13</v>
      </c>
      <c r="K359" s="32" t="s">
        <v>393</v>
      </c>
      <c r="L359" s="34">
        <v>8785</v>
      </c>
      <c r="M359" s="151">
        <v>745486.94282</v>
      </c>
      <c r="N359" s="35">
        <v>-1717731.1</v>
      </c>
      <c r="O359" s="35">
        <v>1480027.3501769281</v>
      </c>
      <c r="P359" s="31">
        <v>-427681.46289800014</v>
      </c>
      <c r="Q359" s="36">
        <v>50947.103431000003</v>
      </c>
      <c r="R359" s="37">
        <v>427681.46289800014</v>
      </c>
      <c r="S359" s="37">
        <v>9633.5985348608428</v>
      </c>
      <c r="T359" s="37">
        <v>1185103.3432338666</v>
      </c>
      <c r="U359" s="38">
        <v>1622427.1535632184</v>
      </c>
      <c r="V359" s="39">
        <v>1673374.2569942183</v>
      </c>
      <c r="W359" s="35">
        <v>1673374.2569942183</v>
      </c>
      <c r="X359" s="35">
        <v>1455572.6427167889</v>
      </c>
      <c r="Y359" s="34">
        <v>217801.61427742941</v>
      </c>
      <c r="Z359" s="145">
        <v>0</v>
      </c>
      <c r="AA359" s="35">
        <v>60342.481324841174</v>
      </c>
      <c r="AB359" s="35">
        <v>121692.13933895226</v>
      </c>
      <c r="AC359" s="35">
        <v>78987.829999999987</v>
      </c>
      <c r="AD359" s="35">
        <v>9336.9806421995399</v>
      </c>
      <c r="AE359" s="35">
        <v>11570.2</v>
      </c>
      <c r="AF359" s="35">
        <v>281929.63130599295</v>
      </c>
      <c r="AG359" s="137">
        <v>594050</v>
      </c>
      <c r="AH359" s="35">
        <v>668598.69428199995</v>
      </c>
      <c r="AI359" s="35">
        <v>0</v>
      </c>
      <c r="AJ359" s="35">
        <v>74548.694281999997</v>
      </c>
      <c r="AK359" s="35">
        <v>74548.694281999997</v>
      </c>
      <c r="AL359" s="35">
        <v>594050</v>
      </c>
      <c r="AM359" s="35">
        <v>594050</v>
      </c>
      <c r="AN359" s="35">
        <v>0</v>
      </c>
      <c r="AO359" s="35">
        <v>-427681.46289800014</v>
      </c>
      <c r="AP359" s="35">
        <v>-502230.15718000015</v>
      </c>
      <c r="AQ359" s="35">
        <v>74548.694282000011</v>
      </c>
      <c r="AR359" s="35">
        <v>-1751952</v>
      </c>
      <c r="AS359" s="35">
        <v>34220.899999999907</v>
      </c>
    </row>
    <row r="360" spans="2:45" s="1" customFormat="1" ht="12.75" x14ac:dyDescent="0.2">
      <c r="B360" s="32" t="s">
        <v>1211</v>
      </c>
      <c r="C360" s="33" t="s">
        <v>829</v>
      </c>
      <c r="D360" s="32" t="s">
        <v>830</v>
      </c>
      <c r="E360" s="32" t="s">
        <v>12</v>
      </c>
      <c r="F360" s="32" t="s">
        <v>17</v>
      </c>
      <c r="G360" s="32" t="s">
        <v>20</v>
      </c>
      <c r="H360" s="32" t="s">
        <v>36</v>
      </c>
      <c r="I360" s="32" t="s">
        <v>10</v>
      </c>
      <c r="J360" s="32" t="s">
        <v>11</v>
      </c>
      <c r="K360" s="32" t="s">
        <v>831</v>
      </c>
      <c r="L360" s="34">
        <v>1928</v>
      </c>
      <c r="M360" s="151">
        <v>102581.319051</v>
      </c>
      <c r="N360" s="35">
        <v>-94750</v>
      </c>
      <c r="O360" s="35">
        <v>77882.6386822856</v>
      </c>
      <c r="P360" s="31">
        <v>3490.3190509999986</v>
      </c>
      <c r="Q360" s="36">
        <v>4106.9341469999999</v>
      </c>
      <c r="R360" s="37">
        <v>0</v>
      </c>
      <c r="S360" s="37">
        <v>962.43392342894106</v>
      </c>
      <c r="T360" s="37">
        <v>64372.391652285602</v>
      </c>
      <c r="U360" s="38">
        <v>65335.177893972614</v>
      </c>
      <c r="V360" s="39">
        <v>69442.112040972614</v>
      </c>
      <c r="W360" s="35">
        <v>72932.431091972612</v>
      </c>
      <c r="X360" s="35">
        <v>72932.078773714544</v>
      </c>
      <c r="Y360" s="34">
        <v>0.35231825806840789</v>
      </c>
      <c r="Z360" s="145">
        <v>0</v>
      </c>
      <c r="AA360" s="35">
        <v>11847.97661289857</v>
      </c>
      <c r="AB360" s="35">
        <v>12898.093497187303</v>
      </c>
      <c r="AC360" s="35">
        <v>15838.51</v>
      </c>
      <c r="AD360" s="35">
        <v>0</v>
      </c>
      <c r="AE360" s="35">
        <v>0</v>
      </c>
      <c r="AF360" s="35">
        <v>40584.580110085873</v>
      </c>
      <c r="AG360" s="137">
        <v>35653</v>
      </c>
      <c r="AH360" s="35">
        <v>35674</v>
      </c>
      <c r="AI360" s="35">
        <v>3119</v>
      </c>
      <c r="AJ360" s="35">
        <v>3140</v>
      </c>
      <c r="AK360" s="35">
        <v>21</v>
      </c>
      <c r="AL360" s="35">
        <v>32534</v>
      </c>
      <c r="AM360" s="35">
        <v>32534</v>
      </c>
      <c r="AN360" s="35">
        <v>0</v>
      </c>
      <c r="AO360" s="35">
        <v>3490.3190509999986</v>
      </c>
      <c r="AP360" s="35">
        <v>3469.3190509999986</v>
      </c>
      <c r="AQ360" s="35">
        <v>21</v>
      </c>
      <c r="AR360" s="35">
        <v>-96150</v>
      </c>
      <c r="AS360" s="35">
        <v>1400</v>
      </c>
    </row>
    <row r="361" spans="2:45" s="1" customFormat="1" ht="12.75" x14ac:dyDescent="0.2">
      <c r="B361" s="32" t="s">
        <v>1211</v>
      </c>
      <c r="C361" s="33" t="s">
        <v>234</v>
      </c>
      <c r="D361" s="32" t="s">
        <v>235</v>
      </c>
      <c r="E361" s="32" t="s">
        <v>12</v>
      </c>
      <c r="F361" s="32" t="s">
        <v>17</v>
      </c>
      <c r="G361" s="32" t="s">
        <v>20</v>
      </c>
      <c r="H361" s="32" t="s">
        <v>36</v>
      </c>
      <c r="I361" s="32" t="s">
        <v>10</v>
      </c>
      <c r="J361" s="32" t="s">
        <v>15</v>
      </c>
      <c r="K361" s="32" t="s">
        <v>236</v>
      </c>
      <c r="L361" s="34">
        <v>13053</v>
      </c>
      <c r="M361" s="151">
        <v>315548.53435199999</v>
      </c>
      <c r="N361" s="35">
        <v>-331625.06</v>
      </c>
      <c r="O361" s="35">
        <v>166763.48405903508</v>
      </c>
      <c r="P361" s="31">
        <v>222255.47435199999</v>
      </c>
      <c r="Q361" s="36">
        <v>13967.28145</v>
      </c>
      <c r="R361" s="37">
        <v>0</v>
      </c>
      <c r="S361" s="37">
        <v>10663.277380575522</v>
      </c>
      <c r="T361" s="37">
        <v>15442.722619424478</v>
      </c>
      <c r="U361" s="38">
        <v>26106.140776689372</v>
      </c>
      <c r="V361" s="39">
        <v>40073.42222668937</v>
      </c>
      <c r="W361" s="35">
        <v>262328.89657868934</v>
      </c>
      <c r="X361" s="35">
        <v>19993.645088575489</v>
      </c>
      <c r="Y361" s="34">
        <v>242335.25149011385</v>
      </c>
      <c r="Z361" s="145">
        <v>10124.837506949367</v>
      </c>
      <c r="AA361" s="35">
        <v>40119.307226833924</v>
      </c>
      <c r="AB361" s="35">
        <v>104320.7797428648</v>
      </c>
      <c r="AC361" s="35">
        <v>99803.97</v>
      </c>
      <c r="AD361" s="35">
        <v>2602</v>
      </c>
      <c r="AE361" s="35">
        <v>15540.49</v>
      </c>
      <c r="AF361" s="35">
        <v>272511.38447664812</v>
      </c>
      <c r="AG361" s="137">
        <v>266436</v>
      </c>
      <c r="AH361" s="35">
        <v>266436</v>
      </c>
      <c r="AI361" s="35">
        <v>95200</v>
      </c>
      <c r="AJ361" s="35">
        <v>95200</v>
      </c>
      <c r="AK361" s="35">
        <v>0</v>
      </c>
      <c r="AL361" s="35">
        <v>171236</v>
      </c>
      <c r="AM361" s="35">
        <v>171236</v>
      </c>
      <c r="AN361" s="35">
        <v>0</v>
      </c>
      <c r="AO361" s="35">
        <v>222255.47435199999</v>
      </c>
      <c r="AP361" s="35">
        <v>222255.47435199999</v>
      </c>
      <c r="AQ361" s="35">
        <v>0</v>
      </c>
      <c r="AR361" s="35">
        <v>-334627.36</v>
      </c>
      <c r="AS361" s="35">
        <v>3002.2999999999884</v>
      </c>
    </row>
    <row r="362" spans="2:45" s="1" customFormat="1" ht="12.75" x14ac:dyDescent="0.2">
      <c r="B362" s="32" t="s">
        <v>1211</v>
      </c>
      <c r="C362" s="33" t="s">
        <v>174</v>
      </c>
      <c r="D362" s="32" t="s">
        <v>175</v>
      </c>
      <c r="E362" s="32" t="s">
        <v>12</v>
      </c>
      <c r="F362" s="32" t="s">
        <v>17</v>
      </c>
      <c r="G362" s="32" t="s">
        <v>20</v>
      </c>
      <c r="H362" s="32" t="s">
        <v>36</v>
      </c>
      <c r="I362" s="32" t="s">
        <v>10</v>
      </c>
      <c r="J362" s="32" t="s">
        <v>11</v>
      </c>
      <c r="K362" s="32" t="s">
        <v>176</v>
      </c>
      <c r="L362" s="34">
        <v>4574</v>
      </c>
      <c r="M362" s="151">
        <v>107443.74595499999</v>
      </c>
      <c r="N362" s="35">
        <v>-78129</v>
      </c>
      <c r="O362" s="35">
        <v>25008.604289625066</v>
      </c>
      <c r="P362" s="31">
        <v>110186.1205505</v>
      </c>
      <c r="Q362" s="36">
        <v>2087.5549719999999</v>
      </c>
      <c r="R362" s="37">
        <v>0</v>
      </c>
      <c r="S362" s="37">
        <v>2144.1853611436804</v>
      </c>
      <c r="T362" s="37">
        <v>7003.81463885632</v>
      </c>
      <c r="U362" s="38">
        <v>9148.0493306195658</v>
      </c>
      <c r="V362" s="39">
        <v>11235.604302619566</v>
      </c>
      <c r="W362" s="35">
        <v>121421.72485311957</v>
      </c>
      <c r="X362" s="35">
        <v>4020.3475521436776</v>
      </c>
      <c r="Y362" s="34">
        <v>117401.37730097589</v>
      </c>
      <c r="Z362" s="145">
        <v>0</v>
      </c>
      <c r="AA362" s="35">
        <v>3874.5256384031436</v>
      </c>
      <c r="AB362" s="35">
        <v>22632.637098854353</v>
      </c>
      <c r="AC362" s="35">
        <v>42908.32</v>
      </c>
      <c r="AD362" s="35">
        <v>795.5</v>
      </c>
      <c r="AE362" s="35">
        <v>761.5</v>
      </c>
      <c r="AF362" s="35">
        <v>70972.482737257495</v>
      </c>
      <c r="AG362" s="137">
        <v>89353</v>
      </c>
      <c r="AH362" s="35">
        <v>100097.3745955</v>
      </c>
      <c r="AI362" s="35">
        <v>0</v>
      </c>
      <c r="AJ362" s="35">
        <v>10744.374595499999</v>
      </c>
      <c r="AK362" s="35">
        <v>10744.374595499999</v>
      </c>
      <c r="AL362" s="35">
        <v>89353</v>
      </c>
      <c r="AM362" s="35">
        <v>89353</v>
      </c>
      <c r="AN362" s="35">
        <v>0</v>
      </c>
      <c r="AO362" s="35">
        <v>110186.1205505</v>
      </c>
      <c r="AP362" s="35">
        <v>99441.745954999991</v>
      </c>
      <c r="AQ362" s="35">
        <v>10744.374595500005</v>
      </c>
      <c r="AR362" s="35">
        <v>-132459</v>
      </c>
      <c r="AS362" s="35">
        <v>54330</v>
      </c>
    </row>
    <row r="363" spans="2:45" s="1" customFormat="1" ht="12.75" x14ac:dyDescent="0.2">
      <c r="B363" s="32" t="s">
        <v>1211</v>
      </c>
      <c r="C363" s="33" t="s">
        <v>129</v>
      </c>
      <c r="D363" s="32" t="s">
        <v>130</v>
      </c>
      <c r="E363" s="32" t="s">
        <v>12</v>
      </c>
      <c r="F363" s="32" t="s">
        <v>17</v>
      </c>
      <c r="G363" s="32" t="s">
        <v>20</v>
      </c>
      <c r="H363" s="32" t="s">
        <v>36</v>
      </c>
      <c r="I363" s="32" t="s">
        <v>10</v>
      </c>
      <c r="J363" s="32" t="s">
        <v>13</v>
      </c>
      <c r="K363" s="32" t="s">
        <v>131</v>
      </c>
      <c r="L363" s="34">
        <v>8963</v>
      </c>
      <c r="M363" s="151">
        <v>784312.39090999996</v>
      </c>
      <c r="N363" s="35">
        <v>-425068.2</v>
      </c>
      <c r="O363" s="35">
        <v>241521.9089321238</v>
      </c>
      <c r="P363" s="31">
        <v>463511.49090999993</v>
      </c>
      <c r="Q363" s="36">
        <v>37373.650020000001</v>
      </c>
      <c r="R363" s="37">
        <v>0</v>
      </c>
      <c r="S363" s="37">
        <v>4895.3781680018801</v>
      </c>
      <c r="T363" s="37">
        <v>13030.62183199812</v>
      </c>
      <c r="U363" s="38">
        <v>17926.096666012934</v>
      </c>
      <c r="V363" s="39">
        <v>55299.746686012935</v>
      </c>
      <c r="W363" s="35">
        <v>518811.23759601288</v>
      </c>
      <c r="X363" s="35">
        <v>9178.8340650019236</v>
      </c>
      <c r="Y363" s="34">
        <v>509632.40353101096</v>
      </c>
      <c r="Z363" s="145">
        <v>0</v>
      </c>
      <c r="AA363" s="35">
        <v>22989.931443315712</v>
      </c>
      <c r="AB363" s="35">
        <v>52279.063511732827</v>
      </c>
      <c r="AC363" s="35">
        <v>88371.34</v>
      </c>
      <c r="AD363" s="35">
        <v>7714.53</v>
      </c>
      <c r="AE363" s="35">
        <v>6109.38</v>
      </c>
      <c r="AF363" s="35">
        <v>177464.24495504855</v>
      </c>
      <c r="AG363" s="137">
        <v>162941</v>
      </c>
      <c r="AH363" s="35">
        <v>237275.3</v>
      </c>
      <c r="AI363" s="35">
        <v>0</v>
      </c>
      <c r="AJ363" s="35">
        <v>74334.3</v>
      </c>
      <c r="AK363" s="35">
        <v>74334.3</v>
      </c>
      <c r="AL363" s="35">
        <v>162941</v>
      </c>
      <c r="AM363" s="35">
        <v>162941</v>
      </c>
      <c r="AN363" s="35">
        <v>0</v>
      </c>
      <c r="AO363" s="35">
        <v>463511.49090999993</v>
      </c>
      <c r="AP363" s="35">
        <v>389177.19090999995</v>
      </c>
      <c r="AQ363" s="35">
        <v>74334.300000000047</v>
      </c>
      <c r="AR363" s="35">
        <v>-425068.2</v>
      </c>
      <c r="AS363" s="35">
        <v>0</v>
      </c>
    </row>
    <row r="364" spans="2:45" s="1" customFormat="1" ht="12.75" x14ac:dyDescent="0.2">
      <c r="B364" s="32" t="s">
        <v>1211</v>
      </c>
      <c r="C364" s="33" t="s">
        <v>361</v>
      </c>
      <c r="D364" s="32" t="s">
        <v>362</v>
      </c>
      <c r="E364" s="32" t="s">
        <v>12</v>
      </c>
      <c r="F364" s="32" t="s">
        <v>17</v>
      </c>
      <c r="G364" s="32" t="s">
        <v>20</v>
      </c>
      <c r="H364" s="32" t="s">
        <v>36</v>
      </c>
      <c r="I364" s="32" t="s">
        <v>10</v>
      </c>
      <c r="J364" s="32" t="s">
        <v>16</v>
      </c>
      <c r="K364" s="32" t="s">
        <v>363</v>
      </c>
      <c r="L364" s="34">
        <v>971</v>
      </c>
      <c r="M364" s="151">
        <v>98219.968271000005</v>
      </c>
      <c r="N364" s="35">
        <v>-61125</v>
      </c>
      <c r="O364" s="35">
        <v>50384.234801670878</v>
      </c>
      <c r="P364" s="31">
        <v>24676.119271000003</v>
      </c>
      <c r="Q364" s="36">
        <v>2585.406817</v>
      </c>
      <c r="R364" s="37">
        <v>0</v>
      </c>
      <c r="S364" s="37">
        <v>251.41443428581084</v>
      </c>
      <c r="T364" s="37">
        <v>19158.874912214484</v>
      </c>
      <c r="U364" s="38">
        <v>19410.394016548329</v>
      </c>
      <c r="V364" s="39">
        <v>21995.800833548328</v>
      </c>
      <c r="W364" s="35">
        <v>46671.920104548335</v>
      </c>
      <c r="X364" s="35">
        <v>23814.098407956695</v>
      </c>
      <c r="Y364" s="34">
        <v>22857.82169659164</v>
      </c>
      <c r="Z364" s="145">
        <v>0</v>
      </c>
      <c r="AA364" s="35">
        <v>7926.7354347017608</v>
      </c>
      <c r="AB364" s="35">
        <v>6133.9184585169141</v>
      </c>
      <c r="AC364" s="35">
        <v>17732.63</v>
      </c>
      <c r="AD364" s="35">
        <v>349.14162701249995</v>
      </c>
      <c r="AE364" s="35">
        <v>0</v>
      </c>
      <c r="AF364" s="35">
        <v>32142.425520231176</v>
      </c>
      <c r="AG364" s="137">
        <v>5220</v>
      </c>
      <c r="AH364" s="35">
        <v>14860.150999999998</v>
      </c>
      <c r="AI364" s="35">
        <v>0</v>
      </c>
      <c r="AJ364" s="35">
        <v>5362.8</v>
      </c>
      <c r="AK364" s="35">
        <v>5362.8</v>
      </c>
      <c r="AL364" s="35">
        <v>5220</v>
      </c>
      <c r="AM364" s="35">
        <v>9497.3509999999987</v>
      </c>
      <c r="AN364" s="35">
        <v>4277.3509999999987</v>
      </c>
      <c r="AO364" s="35">
        <v>24676.119271000003</v>
      </c>
      <c r="AP364" s="35">
        <v>15035.968271000005</v>
      </c>
      <c r="AQ364" s="35">
        <v>9640.150999999998</v>
      </c>
      <c r="AR364" s="35">
        <v>-61125</v>
      </c>
      <c r="AS364" s="35">
        <v>0</v>
      </c>
    </row>
    <row r="365" spans="2:45" s="1" customFormat="1" ht="12.75" x14ac:dyDescent="0.2">
      <c r="B365" s="32" t="s">
        <v>1211</v>
      </c>
      <c r="C365" s="33" t="s">
        <v>382</v>
      </c>
      <c r="D365" s="32" t="s">
        <v>383</v>
      </c>
      <c r="E365" s="32" t="s">
        <v>12</v>
      </c>
      <c r="F365" s="32" t="s">
        <v>17</v>
      </c>
      <c r="G365" s="32" t="s">
        <v>20</v>
      </c>
      <c r="H365" s="32" t="s">
        <v>36</v>
      </c>
      <c r="I365" s="32" t="s">
        <v>10</v>
      </c>
      <c r="J365" s="32" t="s">
        <v>11</v>
      </c>
      <c r="K365" s="32" t="s">
        <v>384</v>
      </c>
      <c r="L365" s="34">
        <v>3690</v>
      </c>
      <c r="M365" s="151">
        <v>107947.09524</v>
      </c>
      <c r="N365" s="35">
        <v>-554168</v>
      </c>
      <c r="O365" s="35">
        <v>535374.6002461554</v>
      </c>
      <c r="P365" s="31">
        <v>-383272.195236</v>
      </c>
      <c r="Q365" s="36">
        <v>4859.2783040000004</v>
      </c>
      <c r="R365" s="37">
        <v>383272.195236</v>
      </c>
      <c r="S365" s="37">
        <v>1652.8274365720633</v>
      </c>
      <c r="T365" s="37">
        <v>426778.18559492554</v>
      </c>
      <c r="U365" s="38">
        <v>811707.58537967154</v>
      </c>
      <c r="V365" s="39">
        <v>816566.86368367157</v>
      </c>
      <c r="W365" s="35">
        <v>816566.86368367157</v>
      </c>
      <c r="X365" s="35">
        <v>535060.59739272727</v>
      </c>
      <c r="Y365" s="34">
        <v>281506.2662909443</v>
      </c>
      <c r="Z365" s="145">
        <v>0</v>
      </c>
      <c r="AA365" s="35">
        <v>7405.5475804023172</v>
      </c>
      <c r="AB365" s="35">
        <v>18594.452066442263</v>
      </c>
      <c r="AC365" s="35">
        <v>31818.79</v>
      </c>
      <c r="AD365" s="35">
        <v>2184.5</v>
      </c>
      <c r="AE365" s="35">
        <v>0</v>
      </c>
      <c r="AF365" s="35">
        <v>60003.289646844583</v>
      </c>
      <c r="AG365" s="137">
        <v>58870</v>
      </c>
      <c r="AH365" s="35">
        <v>69664.709524000005</v>
      </c>
      <c r="AI365" s="35">
        <v>0</v>
      </c>
      <c r="AJ365" s="35">
        <v>10794.709524</v>
      </c>
      <c r="AK365" s="35">
        <v>10794.709524</v>
      </c>
      <c r="AL365" s="35">
        <v>58870</v>
      </c>
      <c r="AM365" s="35">
        <v>58870</v>
      </c>
      <c r="AN365" s="35">
        <v>0</v>
      </c>
      <c r="AO365" s="35">
        <v>-383272.195236</v>
      </c>
      <c r="AP365" s="35">
        <v>-394066.90476</v>
      </c>
      <c r="AQ365" s="35">
        <v>10794.709524000005</v>
      </c>
      <c r="AR365" s="35">
        <v>-554168</v>
      </c>
      <c r="AS365" s="35">
        <v>0</v>
      </c>
    </row>
    <row r="366" spans="2:45" s="1" customFormat="1" ht="12.75" x14ac:dyDescent="0.2">
      <c r="B366" s="32" t="s">
        <v>1211</v>
      </c>
      <c r="C366" s="33" t="s">
        <v>634</v>
      </c>
      <c r="D366" s="32" t="s">
        <v>635</v>
      </c>
      <c r="E366" s="32" t="s">
        <v>12</v>
      </c>
      <c r="F366" s="32" t="s">
        <v>17</v>
      </c>
      <c r="G366" s="32" t="s">
        <v>20</v>
      </c>
      <c r="H366" s="32" t="s">
        <v>36</v>
      </c>
      <c r="I366" s="32" t="s">
        <v>10</v>
      </c>
      <c r="J366" s="32" t="s">
        <v>13</v>
      </c>
      <c r="K366" s="32" t="s">
        <v>636</v>
      </c>
      <c r="L366" s="34">
        <v>9216</v>
      </c>
      <c r="M366" s="151">
        <v>1025345.205405</v>
      </c>
      <c r="N366" s="35">
        <v>-1060165.6000000001</v>
      </c>
      <c r="O366" s="35">
        <v>766875.30372414214</v>
      </c>
      <c r="P366" s="31">
        <v>270742.60540499992</v>
      </c>
      <c r="Q366" s="36">
        <v>41062.235588000003</v>
      </c>
      <c r="R366" s="37">
        <v>0</v>
      </c>
      <c r="S366" s="37">
        <v>4659.6925154303608</v>
      </c>
      <c r="T366" s="37">
        <v>379129.65922982257</v>
      </c>
      <c r="U366" s="38">
        <v>383791.42133057263</v>
      </c>
      <c r="V366" s="39">
        <v>424853.65691857261</v>
      </c>
      <c r="W366" s="35">
        <v>695596.26232357253</v>
      </c>
      <c r="X366" s="35">
        <v>467884.61714857258</v>
      </c>
      <c r="Y366" s="34">
        <v>227711.64517499995</v>
      </c>
      <c r="Z366" s="145">
        <v>0</v>
      </c>
      <c r="AA366" s="35">
        <v>21572.808651724081</v>
      </c>
      <c r="AB366" s="35">
        <v>68591.457306898839</v>
      </c>
      <c r="AC366" s="35">
        <v>74280.34</v>
      </c>
      <c r="AD366" s="35">
        <v>5325.9601478405875</v>
      </c>
      <c r="AE366" s="35">
        <v>2415.3000000000002</v>
      </c>
      <c r="AF366" s="35">
        <v>172185.86610646348</v>
      </c>
      <c r="AG366" s="137">
        <v>252731</v>
      </c>
      <c r="AH366" s="35">
        <v>306731</v>
      </c>
      <c r="AI366" s="35">
        <v>0</v>
      </c>
      <c r="AJ366" s="35">
        <v>54000</v>
      </c>
      <c r="AK366" s="35">
        <v>54000</v>
      </c>
      <c r="AL366" s="35">
        <v>252731</v>
      </c>
      <c r="AM366" s="35">
        <v>252731</v>
      </c>
      <c r="AN366" s="35">
        <v>0</v>
      </c>
      <c r="AO366" s="35">
        <v>270742.60540499992</v>
      </c>
      <c r="AP366" s="35">
        <v>216742.60540499992</v>
      </c>
      <c r="AQ366" s="35">
        <v>54000</v>
      </c>
      <c r="AR366" s="35">
        <v>-1367425</v>
      </c>
      <c r="AS366" s="35">
        <v>307259.39999999991</v>
      </c>
    </row>
    <row r="367" spans="2:45" s="1" customFormat="1" ht="12.75" x14ac:dyDescent="0.2">
      <c r="B367" s="32" t="s">
        <v>1211</v>
      </c>
      <c r="C367" s="33" t="s">
        <v>57</v>
      </c>
      <c r="D367" s="32" t="s">
        <v>58</v>
      </c>
      <c r="E367" s="32" t="s">
        <v>12</v>
      </c>
      <c r="F367" s="32" t="s">
        <v>17</v>
      </c>
      <c r="G367" s="32" t="s">
        <v>20</v>
      </c>
      <c r="H367" s="32" t="s">
        <v>36</v>
      </c>
      <c r="I367" s="32" t="s">
        <v>10</v>
      </c>
      <c r="J367" s="32" t="s">
        <v>11</v>
      </c>
      <c r="K367" s="32" t="s">
        <v>59</v>
      </c>
      <c r="L367" s="34">
        <v>1968</v>
      </c>
      <c r="M367" s="151">
        <v>43823.322111999994</v>
      </c>
      <c r="N367" s="35">
        <v>-33858</v>
      </c>
      <c r="O367" s="35">
        <v>19264.378342801145</v>
      </c>
      <c r="P367" s="31">
        <v>2917.574323199995</v>
      </c>
      <c r="Q367" s="36">
        <v>2177.398698</v>
      </c>
      <c r="R367" s="37">
        <v>0</v>
      </c>
      <c r="S367" s="37">
        <v>748.74050971457336</v>
      </c>
      <c r="T367" s="37">
        <v>12455.824120653355</v>
      </c>
      <c r="U367" s="38">
        <v>13204.635836025373</v>
      </c>
      <c r="V367" s="39">
        <v>15382.034534025373</v>
      </c>
      <c r="W367" s="35">
        <v>18299.608857225368</v>
      </c>
      <c r="X367" s="35">
        <v>16228.441723315726</v>
      </c>
      <c r="Y367" s="34">
        <v>2071.1671339096429</v>
      </c>
      <c r="Z367" s="145">
        <v>0</v>
      </c>
      <c r="AA367" s="35">
        <v>2864.0336452472866</v>
      </c>
      <c r="AB367" s="35">
        <v>7270.5858194663542</v>
      </c>
      <c r="AC367" s="35">
        <v>21132.510000000002</v>
      </c>
      <c r="AD367" s="35">
        <v>361.70851421249989</v>
      </c>
      <c r="AE367" s="35">
        <v>417.85</v>
      </c>
      <c r="AF367" s="35">
        <v>32046.68797892614</v>
      </c>
      <c r="AG367" s="137">
        <v>5238</v>
      </c>
      <c r="AH367" s="35">
        <v>26404.252211199997</v>
      </c>
      <c r="AI367" s="35">
        <v>0</v>
      </c>
      <c r="AJ367" s="35">
        <v>4382.3322111999996</v>
      </c>
      <c r="AK367" s="35">
        <v>4382.3322111999996</v>
      </c>
      <c r="AL367" s="35">
        <v>5238</v>
      </c>
      <c r="AM367" s="35">
        <v>22021.919999999998</v>
      </c>
      <c r="AN367" s="35">
        <v>16783.919999999998</v>
      </c>
      <c r="AO367" s="35">
        <v>2917.574323199995</v>
      </c>
      <c r="AP367" s="35">
        <v>-18248.677888000002</v>
      </c>
      <c r="AQ367" s="35">
        <v>21166.252211199997</v>
      </c>
      <c r="AR367" s="35">
        <v>-33858</v>
      </c>
      <c r="AS367" s="35">
        <v>0</v>
      </c>
    </row>
    <row r="368" spans="2:45" s="1" customFormat="1" ht="12.75" x14ac:dyDescent="0.2">
      <c r="B368" s="32" t="s">
        <v>1211</v>
      </c>
      <c r="C368" s="33" t="s">
        <v>243</v>
      </c>
      <c r="D368" s="32" t="s">
        <v>244</v>
      </c>
      <c r="E368" s="32" t="s">
        <v>12</v>
      </c>
      <c r="F368" s="32" t="s">
        <v>17</v>
      </c>
      <c r="G368" s="32" t="s">
        <v>20</v>
      </c>
      <c r="H368" s="32" t="s">
        <v>36</v>
      </c>
      <c r="I368" s="32" t="s">
        <v>10</v>
      </c>
      <c r="J368" s="32" t="s">
        <v>16</v>
      </c>
      <c r="K368" s="32" t="s">
        <v>245</v>
      </c>
      <c r="L368" s="34">
        <v>529</v>
      </c>
      <c r="M368" s="151">
        <v>33384.253719</v>
      </c>
      <c r="N368" s="35">
        <v>-66947</v>
      </c>
      <c r="O368" s="35">
        <v>62284.227721431846</v>
      </c>
      <c r="P368" s="31">
        <v>-25050.171909099998</v>
      </c>
      <c r="Q368" s="36">
        <v>715.06103800000005</v>
      </c>
      <c r="R368" s="37">
        <v>25050.171909099998</v>
      </c>
      <c r="S368" s="37">
        <v>608.90651428594799</v>
      </c>
      <c r="T368" s="37">
        <v>50885.666986128534</v>
      </c>
      <c r="U368" s="38">
        <v>76545.158177301477</v>
      </c>
      <c r="V368" s="39">
        <v>77260.219215301477</v>
      </c>
      <c r="W368" s="35">
        <v>77260.219215301477</v>
      </c>
      <c r="X368" s="35">
        <v>63243.659597717793</v>
      </c>
      <c r="Y368" s="34">
        <v>14016.559617583684</v>
      </c>
      <c r="Z368" s="145">
        <v>0</v>
      </c>
      <c r="AA368" s="35">
        <v>615.41223070073988</v>
      </c>
      <c r="AB368" s="35">
        <v>5459.0351234884656</v>
      </c>
      <c r="AC368" s="35">
        <v>5239.8500000000004</v>
      </c>
      <c r="AD368" s="35">
        <v>0</v>
      </c>
      <c r="AE368" s="35">
        <v>1064.75</v>
      </c>
      <c r="AF368" s="35">
        <v>12379.047354189206</v>
      </c>
      <c r="AG368" s="137">
        <v>0</v>
      </c>
      <c r="AH368" s="35">
        <v>8512.5743719000002</v>
      </c>
      <c r="AI368" s="35">
        <v>0</v>
      </c>
      <c r="AJ368" s="35">
        <v>3338.4253719000003</v>
      </c>
      <c r="AK368" s="35">
        <v>3338.4253719000003</v>
      </c>
      <c r="AL368" s="35">
        <v>0</v>
      </c>
      <c r="AM368" s="35">
        <v>5174.1489999999994</v>
      </c>
      <c r="AN368" s="35">
        <v>5174.1489999999994</v>
      </c>
      <c r="AO368" s="35">
        <v>-25050.171909099998</v>
      </c>
      <c r="AP368" s="35">
        <v>-33562.746281</v>
      </c>
      <c r="AQ368" s="35">
        <v>8512.574371900002</v>
      </c>
      <c r="AR368" s="35">
        <v>-66947</v>
      </c>
      <c r="AS368" s="35">
        <v>0</v>
      </c>
    </row>
    <row r="369" spans="2:45" s="1" customFormat="1" ht="12.75" x14ac:dyDescent="0.2">
      <c r="B369" s="32" t="s">
        <v>1211</v>
      </c>
      <c r="C369" s="33" t="s">
        <v>433</v>
      </c>
      <c r="D369" s="32" t="s">
        <v>434</v>
      </c>
      <c r="E369" s="32" t="s">
        <v>12</v>
      </c>
      <c r="F369" s="32" t="s">
        <v>17</v>
      </c>
      <c r="G369" s="32" t="s">
        <v>20</v>
      </c>
      <c r="H369" s="32" t="s">
        <v>36</v>
      </c>
      <c r="I369" s="32" t="s">
        <v>10</v>
      </c>
      <c r="J369" s="32" t="s">
        <v>13</v>
      </c>
      <c r="K369" s="32" t="s">
        <v>435</v>
      </c>
      <c r="L369" s="34">
        <v>8331</v>
      </c>
      <c r="M369" s="151">
        <v>408318.959064</v>
      </c>
      <c r="N369" s="35">
        <v>-156609</v>
      </c>
      <c r="O369" s="35">
        <v>63184.58339680764</v>
      </c>
      <c r="P369" s="31">
        <v>181333.53797040001</v>
      </c>
      <c r="Q369" s="36">
        <v>26313.937741000002</v>
      </c>
      <c r="R369" s="37">
        <v>0</v>
      </c>
      <c r="S369" s="37">
        <v>7442.5562800028583</v>
      </c>
      <c r="T369" s="37">
        <v>9219.4437199971417</v>
      </c>
      <c r="U369" s="38">
        <v>16662.089849888849</v>
      </c>
      <c r="V369" s="39">
        <v>42976.027590888851</v>
      </c>
      <c r="W369" s="35">
        <v>224309.56556128885</v>
      </c>
      <c r="X369" s="35">
        <v>13954.793025002873</v>
      </c>
      <c r="Y369" s="34">
        <v>210354.77253628598</v>
      </c>
      <c r="Z369" s="145">
        <v>0</v>
      </c>
      <c r="AA369" s="35">
        <v>14170.402561832909</v>
      </c>
      <c r="AB369" s="35">
        <v>50154.529660771004</v>
      </c>
      <c r="AC369" s="35">
        <v>76310.649999999994</v>
      </c>
      <c r="AD369" s="35">
        <v>2911.4421588875002</v>
      </c>
      <c r="AE369" s="35">
        <v>16561.419999999998</v>
      </c>
      <c r="AF369" s="35">
        <v>160108.4443814914</v>
      </c>
      <c r="AG369" s="137">
        <v>0</v>
      </c>
      <c r="AH369" s="35">
        <v>132414.57890640001</v>
      </c>
      <c r="AI369" s="35">
        <v>0</v>
      </c>
      <c r="AJ369" s="35">
        <v>40831.895906400001</v>
      </c>
      <c r="AK369" s="35">
        <v>40831.895906400001</v>
      </c>
      <c r="AL369" s="35">
        <v>0</v>
      </c>
      <c r="AM369" s="35">
        <v>91582.683000000005</v>
      </c>
      <c r="AN369" s="35">
        <v>91582.683000000005</v>
      </c>
      <c r="AO369" s="35">
        <v>181333.53797040001</v>
      </c>
      <c r="AP369" s="35">
        <v>48918.959063999995</v>
      </c>
      <c r="AQ369" s="35">
        <v>132414.57890640001</v>
      </c>
      <c r="AR369" s="35">
        <v>-156609</v>
      </c>
      <c r="AS369" s="35">
        <v>0</v>
      </c>
    </row>
    <row r="370" spans="2:45" s="1" customFormat="1" ht="12.75" x14ac:dyDescent="0.2">
      <c r="B370" s="32" t="s">
        <v>1211</v>
      </c>
      <c r="C370" s="33" t="s">
        <v>496</v>
      </c>
      <c r="D370" s="32" t="s">
        <v>497</v>
      </c>
      <c r="E370" s="32" t="s">
        <v>12</v>
      </c>
      <c r="F370" s="32" t="s">
        <v>17</v>
      </c>
      <c r="G370" s="32" t="s">
        <v>20</v>
      </c>
      <c r="H370" s="32" t="s">
        <v>36</v>
      </c>
      <c r="I370" s="32" t="s">
        <v>10</v>
      </c>
      <c r="J370" s="32" t="s">
        <v>11</v>
      </c>
      <c r="K370" s="32" t="s">
        <v>498</v>
      </c>
      <c r="L370" s="34">
        <v>2032</v>
      </c>
      <c r="M370" s="151">
        <v>425473.25379399996</v>
      </c>
      <c r="N370" s="35">
        <v>-26211</v>
      </c>
      <c r="O370" s="35">
        <v>9757.3936453354709</v>
      </c>
      <c r="P370" s="31">
        <v>422379.33379399998</v>
      </c>
      <c r="Q370" s="36">
        <v>6741.8510939999996</v>
      </c>
      <c r="R370" s="37">
        <v>0</v>
      </c>
      <c r="S370" s="37">
        <v>1458.1545554291313</v>
      </c>
      <c r="T370" s="37">
        <v>2605.8454445708685</v>
      </c>
      <c r="U370" s="38">
        <v>4064.0219151331339</v>
      </c>
      <c r="V370" s="39">
        <v>10805.873009133134</v>
      </c>
      <c r="W370" s="35">
        <v>433185.20680313313</v>
      </c>
      <c r="X370" s="35">
        <v>2734.0397914291825</v>
      </c>
      <c r="Y370" s="34">
        <v>430451.16701170395</v>
      </c>
      <c r="Z370" s="145">
        <v>0</v>
      </c>
      <c r="AA370" s="35">
        <v>8441.2078054127269</v>
      </c>
      <c r="AB370" s="35">
        <v>13716.232131690682</v>
      </c>
      <c r="AC370" s="35">
        <v>23354.46</v>
      </c>
      <c r="AD370" s="35">
        <v>474.72057173482506</v>
      </c>
      <c r="AE370" s="35">
        <v>389.84</v>
      </c>
      <c r="AF370" s="35">
        <v>46376.46050883823</v>
      </c>
      <c r="AG370" s="137">
        <v>11392</v>
      </c>
      <c r="AH370" s="35">
        <v>37479.08</v>
      </c>
      <c r="AI370" s="35">
        <v>0</v>
      </c>
      <c r="AJ370" s="35">
        <v>14741</v>
      </c>
      <c r="AK370" s="35">
        <v>14741</v>
      </c>
      <c r="AL370" s="35">
        <v>11392</v>
      </c>
      <c r="AM370" s="35">
        <v>22738.079999999998</v>
      </c>
      <c r="AN370" s="35">
        <v>11346.079999999998</v>
      </c>
      <c r="AO370" s="35">
        <v>422379.33379399998</v>
      </c>
      <c r="AP370" s="35">
        <v>396292.25379399996</v>
      </c>
      <c r="AQ370" s="35">
        <v>26087.080000000016</v>
      </c>
      <c r="AR370" s="35">
        <v>-30411</v>
      </c>
      <c r="AS370" s="35">
        <v>4200</v>
      </c>
    </row>
    <row r="371" spans="2:45" s="1" customFormat="1" ht="12.75" x14ac:dyDescent="0.2">
      <c r="B371" s="32" t="s">
        <v>1211</v>
      </c>
      <c r="C371" s="33" t="s">
        <v>180</v>
      </c>
      <c r="D371" s="32" t="s">
        <v>181</v>
      </c>
      <c r="E371" s="32" t="s">
        <v>12</v>
      </c>
      <c r="F371" s="32" t="s">
        <v>17</v>
      </c>
      <c r="G371" s="32" t="s">
        <v>20</v>
      </c>
      <c r="H371" s="32" t="s">
        <v>36</v>
      </c>
      <c r="I371" s="32" t="s">
        <v>10</v>
      </c>
      <c r="J371" s="32" t="s">
        <v>13</v>
      </c>
      <c r="K371" s="32" t="s">
        <v>182</v>
      </c>
      <c r="L371" s="34">
        <v>8011</v>
      </c>
      <c r="M371" s="151">
        <v>357288.47085899999</v>
      </c>
      <c r="N371" s="35">
        <v>-22447.179999999993</v>
      </c>
      <c r="O371" s="35">
        <v>0</v>
      </c>
      <c r="P371" s="31">
        <v>395755.13794489997</v>
      </c>
      <c r="Q371" s="36">
        <v>29287.733204</v>
      </c>
      <c r="R371" s="37">
        <v>0</v>
      </c>
      <c r="S371" s="37">
        <v>7704.4912365743867</v>
      </c>
      <c r="T371" s="37">
        <v>8317.5087634256124</v>
      </c>
      <c r="U371" s="38">
        <v>16022.086398686781</v>
      </c>
      <c r="V371" s="39">
        <v>45309.819602686781</v>
      </c>
      <c r="W371" s="35">
        <v>441064.95754758676</v>
      </c>
      <c r="X371" s="35">
        <v>14445.92106857436</v>
      </c>
      <c r="Y371" s="34">
        <v>426619.0364790124</v>
      </c>
      <c r="Z371" s="145">
        <v>0</v>
      </c>
      <c r="AA371" s="35">
        <v>12621.788975801923</v>
      </c>
      <c r="AB371" s="35">
        <v>52953.621104024976</v>
      </c>
      <c r="AC371" s="35">
        <v>90460.92</v>
      </c>
      <c r="AD371" s="35">
        <v>4705</v>
      </c>
      <c r="AE371" s="35">
        <v>806</v>
      </c>
      <c r="AF371" s="35">
        <v>161547.33007982688</v>
      </c>
      <c r="AG371" s="137">
        <v>176581</v>
      </c>
      <c r="AH371" s="35">
        <v>212309.84708589999</v>
      </c>
      <c r="AI371" s="35">
        <v>0</v>
      </c>
      <c r="AJ371" s="35">
        <v>35728.847085900001</v>
      </c>
      <c r="AK371" s="35">
        <v>35728.847085900001</v>
      </c>
      <c r="AL371" s="35">
        <v>176581</v>
      </c>
      <c r="AM371" s="35">
        <v>176581</v>
      </c>
      <c r="AN371" s="35">
        <v>0</v>
      </c>
      <c r="AO371" s="35">
        <v>395755.13794489997</v>
      </c>
      <c r="AP371" s="35">
        <v>360026.29085899994</v>
      </c>
      <c r="AQ371" s="35">
        <v>35728.847085900023</v>
      </c>
      <c r="AR371" s="35">
        <v>-22447.179999999993</v>
      </c>
      <c r="AS371" s="35">
        <v>0</v>
      </c>
    </row>
    <row r="372" spans="2:45" s="1" customFormat="1" ht="12.75" x14ac:dyDescent="0.2">
      <c r="B372" s="32" t="s">
        <v>1211</v>
      </c>
      <c r="C372" s="33" t="s">
        <v>472</v>
      </c>
      <c r="D372" s="32" t="s">
        <v>473</v>
      </c>
      <c r="E372" s="32" t="s">
        <v>12</v>
      </c>
      <c r="F372" s="32" t="s">
        <v>17</v>
      </c>
      <c r="G372" s="32" t="s">
        <v>20</v>
      </c>
      <c r="H372" s="32" t="s">
        <v>36</v>
      </c>
      <c r="I372" s="32" t="s">
        <v>10</v>
      </c>
      <c r="J372" s="32" t="s">
        <v>13</v>
      </c>
      <c r="K372" s="32" t="s">
        <v>474</v>
      </c>
      <c r="L372" s="34">
        <v>6482</v>
      </c>
      <c r="M372" s="151">
        <v>256149.17618100002</v>
      </c>
      <c r="N372" s="35">
        <v>-244292</v>
      </c>
      <c r="O372" s="35">
        <v>135059.3009546852</v>
      </c>
      <c r="P372" s="31">
        <v>-28574.906200899975</v>
      </c>
      <c r="Q372" s="36">
        <v>10232.151113</v>
      </c>
      <c r="R372" s="37">
        <v>28574.906200899975</v>
      </c>
      <c r="S372" s="37">
        <v>2989.7800640011483</v>
      </c>
      <c r="T372" s="37">
        <v>105754.49243029798</v>
      </c>
      <c r="U372" s="38">
        <v>137319.91918931401</v>
      </c>
      <c r="V372" s="39">
        <v>147552.07030231401</v>
      </c>
      <c r="W372" s="35">
        <v>147552.07030231401</v>
      </c>
      <c r="X372" s="35">
        <v>133049.04501768638</v>
      </c>
      <c r="Y372" s="34">
        <v>14503.025284627627</v>
      </c>
      <c r="Z372" s="145">
        <v>0</v>
      </c>
      <c r="AA372" s="35">
        <v>15696.811490480399</v>
      </c>
      <c r="AB372" s="35">
        <v>41452.113836531069</v>
      </c>
      <c r="AC372" s="35">
        <v>50139.380000000005</v>
      </c>
      <c r="AD372" s="35">
        <v>11941.16893715</v>
      </c>
      <c r="AE372" s="35">
        <v>1292.83</v>
      </c>
      <c r="AF372" s="35">
        <v>120522.30426416147</v>
      </c>
      <c r="AG372" s="137">
        <v>81300</v>
      </c>
      <c r="AH372" s="35">
        <v>106914.91761810001</v>
      </c>
      <c r="AI372" s="35">
        <v>0</v>
      </c>
      <c r="AJ372" s="35">
        <v>25614.917618100004</v>
      </c>
      <c r="AK372" s="35">
        <v>25614.917618100004</v>
      </c>
      <c r="AL372" s="35">
        <v>81300</v>
      </c>
      <c r="AM372" s="35">
        <v>81300</v>
      </c>
      <c r="AN372" s="35">
        <v>0</v>
      </c>
      <c r="AO372" s="35">
        <v>-28574.906200899975</v>
      </c>
      <c r="AP372" s="35">
        <v>-54189.823818999983</v>
      </c>
      <c r="AQ372" s="35">
        <v>25614.917618100004</v>
      </c>
      <c r="AR372" s="35">
        <v>-414842</v>
      </c>
      <c r="AS372" s="35">
        <v>170550</v>
      </c>
    </row>
    <row r="373" spans="2:45" s="1" customFormat="1" ht="12.75" x14ac:dyDescent="0.2">
      <c r="B373" s="32" t="s">
        <v>1211</v>
      </c>
      <c r="C373" s="33" t="s">
        <v>45</v>
      </c>
      <c r="D373" s="32" t="s">
        <v>46</v>
      </c>
      <c r="E373" s="32" t="s">
        <v>12</v>
      </c>
      <c r="F373" s="32" t="s">
        <v>17</v>
      </c>
      <c r="G373" s="32" t="s">
        <v>20</v>
      </c>
      <c r="H373" s="32" t="s">
        <v>36</v>
      </c>
      <c r="I373" s="32" t="s">
        <v>10</v>
      </c>
      <c r="J373" s="32" t="s">
        <v>15</v>
      </c>
      <c r="K373" s="32" t="s">
        <v>47</v>
      </c>
      <c r="L373" s="34">
        <v>16148</v>
      </c>
      <c r="M373" s="151">
        <v>1032505.678373</v>
      </c>
      <c r="N373" s="35">
        <v>-181275</v>
      </c>
      <c r="O373" s="35">
        <v>15593.278240308944</v>
      </c>
      <c r="P373" s="31">
        <v>823361.2462102999</v>
      </c>
      <c r="Q373" s="36">
        <v>34384.033532000001</v>
      </c>
      <c r="R373" s="37">
        <v>0</v>
      </c>
      <c r="S373" s="37">
        <v>14605.211288005608</v>
      </c>
      <c r="T373" s="37">
        <v>17690.788711994392</v>
      </c>
      <c r="U373" s="38">
        <v>32296.174156284378</v>
      </c>
      <c r="V373" s="39">
        <v>66680.207688284383</v>
      </c>
      <c r="W373" s="35">
        <v>890041.45389858424</v>
      </c>
      <c r="X373" s="35">
        <v>27384.771165005513</v>
      </c>
      <c r="Y373" s="34">
        <v>862656.68273357872</v>
      </c>
      <c r="Z373" s="145">
        <v>0</v>
      </c>
      <c r="AA373" s="35">
        <v>90240.075716745603</v>
      </c>
      <c r="AB373" s="35">
        <v>189588.88272863146</v>
      </c>
      <c r="AC373" s="35">
        <v>93466.92</v>
      </c>
      <c r="AD373" s="35">
        <v>13640.77484687172</v>
      </c>
      <c r="AE373" s="35">
        <v>61829.47</v>
      </c>
      <c r="AF373" s="35">
        <v>448766.12329224881</v>
      </c>
      <c r="AG373" s="137">
        <v>330847</v>
      </c>
      <c r="AH373" s="35">
        <v>434097.56783730001</v>
      </c>
      <c r="AI373" s="35">
        <v>0</v>
      </c>
      <c r="AJ373" s="35">
        <v>103250.56783730001</v>
      </c>
      <c r="AK373" s="35">
        <v>103250.56783730001</v>
      </c>
      <c r="AL373" s="35">
        <v>330847</v>
      </c>
      <c r="AM373" s="35">
        <v>330847</v>
      </c>
      <c r="AN373" s="35">
        <v>0</v>
      </c>
      <c r="AO373" s="35">
        <v>823361.2462102999</v>
      </c>
      <c r="AP373" s="35">
        <v>720110.67837299989</v>
      </c>
      <c r="AQ373" s="35">
        <v>103250.56783730001</v>
      </c>
      <c r="AR373" s="35">
        <v>-181275</v>
      </c>
      <c r="AS373" s="35">
        <v>0</v>
      </c>
    </row>
    <row r="374" spans="2:45" s="1" customFormat="1" ht="12.75" x14ac:dyDescent="0.2">
      <c r="B374" s="32" t="s">
        <v>1211</v>
      </c>
      <c r="C374" s="33" t="s">
        <v>940</v>
      </c>
      <c r="D374" s="32" t="s">
        <v>941</v>
      </c>
      <c r="E374" s="32" t="s">
        <v>12</v>
      </c>
      <c r="F374" s="32" t="s">
        <v>17</v>
      </c>
      <c r="G374" s="32" t="s">
        <v>20</v>
      </c>
      <c r="H374" s="32" t="s">
        <v>36</v>
      </c>
      <c r="I374" s="32" t="s">
        <v>10</v>
      </c>
      <c r="J374" s="32" t="s">
        <v>16</v>
      </c>
      <c r="K374" s="32" t="s">
        <v>942</v>
      </c>
      <c r="L374" s="34">
        <v>306</v>
      </c>
      <c r="M374" s="151">
        <v>7137.0463139999993</v>
      </c>
      <c r="N374" s="35">
        <v>-7306</v>
      </c>
      <c r="O374" s="35">
        <v>4301.4962844483989</v>
      </c>
      <c r="P374" s="31">
        <v>195393.04631400001</v>
      </c>
      <c r="Q374" s="36">
        <v>0</v>
      </c>
      <c r="R374" s="37">
        <v>0</v>
      </c>
      <c r="S374" s="37">
        <v>151.73300114291541</v>
      </c>
      <c r="T374" s="37">
        <v>460.26699885708456</v>
      </c>
      <c r="U374" s="38">
        <v>612.00330021197783</v>
      </c>
      <c r="V374" s="39">
        <v>612.00330021197783</v>
      </c>
      <c r="W374" s="35">
        <v>196005.04961421198</v>
      </c>
      <c r="X374" s="35">
        <v>151.73300114291487</v>
      </c>
      <c r="Y374" s="34">
        <v>195853.31661306907</v>
      </c>
      <c r="Z374" s="145">
        <v>0</v>
      </c>
      <c r="AA374" s="35">
        <v>530.72810005762221</v>
      </c>
      <c r="AB374" s="35">
        <v>2293.1573591452861</v>
      </c>
      <c r="AC374" s="35">
        <v>3961.5</v>
      </c>
      <c r="AD374" s="35">
        <v>160.5</v>
      </c>
      <c r="AE374" s="35">
        <v>0</v>
      </c>
      <c r="AF374" s="35">
        <v>6945.8854592029084</v>
      </c>
      <c r="AG374" s="137">
        <v>205561</v>
      </c>
      <c r="AH374" s="35">
        <v>205897</v>
      </c>
      <c r="AI374" s="35">
        <v>0</v>
      </c>
      <c r="AJ374" s="35">
        <v>336</v>
      </c>
      <c r="AK374" s="35">
        <v>336</v>
      </c>
      <c r="AL374" s="35">
        <v>205561</v>
      </c>
      <c r="AM374" s="35">
        <v>205561</v>
      </c>
      <c r="AN374" s="35">
        <v>0</v>
      </c>
      <c r="AO374" s="35">
        <v>195393.04631400001</v>
      </c>
      <c r="AP374" s="35">
        <v>195057.04631400001</v>
      </c>
      <c r="AQ374" s="35">
        <v>336</v>
      </c>
      <c r="AR374" s="35">
        <v>-12117</v>
      </c>
      <c r="AS374" s="35">
        <v>4811</v>
      </c>
    </row>
    <row r="375" spans="2:45" s="1" customFormat="1" ht="12.75" x14ac:dyDescent="0.2">
      <c r="B375" s="32" t="s">
        <v>1211</v>
      </c>
      <c r="C375" s="33" t="s">
        <v>1067</v>
      </c>
      <c r="D375" s="32" t="s">
        <v>1068</v>
      </c>
      <c r="E375" s="32" t="s">
        <v>12</v>
      </c>
      <c r="F375" s="32" t="s">
        <v>17</v>
      </c>
      <c r="G375" s="32" t="s">
        <v>20</v>
      </c>
      <c r="H375" s="32" t="s">
        <v>36</v>
      </c>
      <c r="I375" s="32" t="s">
        <v>10</v>
      </c>
      <c r="J375" s="32" t="s">
        <v>13</v>
      </c>
      <c r="K375" s="32" t="s">
        <v>1069</v>
      </c>
      <c r="L375" s="34">
        <v>8260</v>
      </c>
      <c r="M375" s="151">
        <v>335149.069494</v>
      </c>
      <c r="N375" s="35">
        <v>-149331</v>
      </c>
      <c r="O375" s="35">
        <v>115816.0930506</v>
      </c>
      <c r="P375" s="31">
        <v>280761.15644340002</v>
      </c>
      <c r="Q375" s="36">
        <v>14413.298149</v>
      </c>
      <c r="R375" s="37">
        <v>0</v>
      </c>
      <c r="S375" s="37">
        <v>6260.4648662881191</v>
      </c>
      <c r="T375" s="37">
        <v>10259.535133711881</v>
      </c>
      <c r="U375" s="38">
        <v>16520.089084153391</v>
      </c>
      <c r="V375" s="39">
        <v>30933.387233153393</v>
      </c>
      <c r="W375" s="35">
        <v>311694.54367655341</v>
      </c>
      <c r="X375" s="35">
        <v>11738.371624288149</v>
      </c>
      <c r="Y375" s="34">
        <v>299956.17205226526</v>
      </c>
      <c r="Z375" s="145">
        <v>0</v>
      </c>
      <c r="AA375" s="35">
        <v>31548.748305462741</v>
      </c>
      <c r="AB375" s="35">
        <v>44255.074467896855</v>
      </c>
      <c r="AC375" s="35">
        <v>91032.16</v>
      </c>
      <c r="AD375" s="35">
        <v>1916.1560255208797</v>
      </c>
      <c r="AE375" s="35">
        <v>1570.42</v>
      </c>
      <c r="AF375" s="35">
        <v>170322.55879888049</v>
      </c>
      <c r="AG375" s="137">
        <v>13198</v>
      </c>
      <c r="AH375" s="35">
        <v>124317.08694940001</v>
      </c>
      <c r="AI375" s="35">
        <v>0</v>
      </c>
      <c r="AJ375" s="35">
        <v>33514.9069494</v>
      </c>
      <c r="AK375" s="35">
        <v>33514.9069494</v>
      </c>
      <c r="AL375" s="35">
        <v>13198</v>
      </c>
      <c r="AM375" s="35">
        <v>90802.180000000008</v>
      </c>
      <c r="AN375" s="35">
        <v>77604.180000000008</v>
      </c>
      <c r="AO375" s="35">
        <v>280761.15644340002</v>
      </c>
      <c r="AP375" s="35">
        <v>169642.069494</v>
      </c>
      <c r="AQ375" s="35">
        <v>111119.08694940002</v>
      </c>
      <c r="AR375" s="35">
        <v>-149331</v>
      </c>
      <c r="AS375" s="35">
        <v>0</v>
      </c>
    </row>
    <row r="376" spans="2:45" s="1" customFormat="1" ht="12.75" x14ac:dyDescent="0.2">
      <c r="B376" s="32" t="s">
        <v>1211</v>
      </c>
      <c r="C376" s="33" t="s">
        <v>670</v>
      </c>
      <c r="D376" s="32" t="s">
        <v>671</v>
      </c>
      <c r="E376" s="32" t="s">
        <v>12</v>
      </c>
      <c r="F376" s="32" t="s">
        <v>17</v>
      </c>
      <c r="G376" s="32" t="s">
        <v>20</v>
      </c>
      <c r="H376" s="32" t="s">
        <v>36</v>
      </c>
      <c r="I376" s="32" t="s">
        <v>10</v>
      </c>
      <c r="J376" s="32" t="s">
        <v>11</v>
      </c>
      <c r="K376" s="32" t="s">
        <v>672</v>
      </c>
      <c r="L376" s="34">
        <v>2795</v>
      </c>
      <c r="M376" s="151">
        <v>102638.97409800001</v>
      </c>
      <c r="N376" s="35">
        <v>-164464</v>
      </c>
      <c r="O376" s="35">
        <v>84704.109664888674</v>
      </c>
      <c r="P376" s="31">
        <v>-39288.525901999994</v>
      </c>
      <c r="Q376" s="36">
        <v>6427.2216660000004</v>
      </c>
      <c r="R376" s="37">
        <v>39288.525901999994</v>
      </c>
      <c r="S376" s="37">
        <v>4262.4114960016368</v>
      </c>
      <c r="T376" s="37">
        <v>66822.144536145526</v>
      </c>
      <c r="U376" s="38">
        <v>110373.67712134818</v>
      </c>
      <c r="V376" s="39">
        <v>116800.89878734818</v>
      </c>
      <c r="W376" s="35">
        <v>116800.89878734818</v>
      </c>
      <c r="X376" s="35">
        <v>89998.519612890304</v>
      </c>
      <c r="Y376" s="34">
        <v>26802.379174457878</v>
      </c>
      <c r="Z376" s="145">
        <v>0</v>
      </c>
      <c r="AA376" s="35">
        <v>6375.8996059932597</v>
      </c>
      <c r="AB376" s="35">
        <v>21587.130034404017</v>
      </c>
      <c r="AC376" s="35">
        <v>23833.79</v>
      </c>
      <c r="AD376" s="35">
        <v>1592.91</v>
      </c>
      <c r="AE376" s="35">
        <v>3268.95</v>
      </c>
      <c r="AF376" s="35">
        <v>56658.679640397277</v>
      </c>
      <c r="AG376" s="137">
        <v>51570</v>
      </c>
      <c r="AH376" s="35">
        <v>56755.5</v>
      </c>
      <c r="AI376" s="35">
        <v>0</v>
      </c>
      <c r="AJ376" s="35">
        <v>5185.5</v>
      </c>
      <c r="AK376" s="35">
        <v>5185.5</v>
      </c>
      <c r="AL376" s="35">
        <v>51570</v>
      </c>
      <c r="AM376" s="35">
        <v>51570</v>
      </c>
      <c r="AN376" s="35">
        <v>0</v>
      </c>
      <c r="AO376" s="35">
        <v>-39288.525901999994</v>
      </c>
      <c r="AP376" s="35">
        <v>-44474.025901999994</v>
      </c>
      <c r="AQ376" s="35">
        <v>5185.5</v>
      </c>
      <c r="AR376" s="35">
        <v>-164464</v>
      </c>
      <c r="AS376" s="35">
        <v>0</v>
      </c>
    </row>
    <row r="377" spans="2:45" s="1" customFormat="1" ht="12.75" x14ac:dyDescent="0.2">
      <c r="B377" s="32" t="s">
        <v>1211</v>
      </c>
      <c r="C377" s="33" t="s">
        <v>355</v>
      </c>
      <c r="D377" s="32" t="s">
        <v>356</v>
      </c>
      <c r="E377" s="32" t="s">
        <v>12</v>
      </c>
      <c r="F377" s="32" t="s">
        <v>17</v>
      </c>
      <c r="G377" s="32" t="s">
        <v>20</v>
      </c>
      <c r="H377" s="32" t="s">
        <v>36</v>
      </c>
      <c r="I377" s="32" t="s">
        <v>10</v>
      </c>
      <c r="J377" s="32" t="s">
        <v>11</v>
      </c>
      <c r="K377" s="32" t="s">
        <v>357</v>
      </c>
      <c r="L377" s="34">
        <v>2480</v>
      </c>
      <c r="M377" s="151">
        <v>74177.413150999986</v>
      </c>
      <c r="N377" s="35">
        <v>-52540</v>
      </c>
      <c r="O377" s="35">
        <v>20096.247697427178</v>
      </c>
      <c r="P377" s="31">
        <v>-16180.845533900021</v>
      </c>
      <c r="Q377" s="36">
        <v>4730.5576129999999</v>
      </c>
      <c r="R377" s="37">
        <v>16180.845533900021</v>
      </c>
      <c r="S377" s="37">
        <v>2129.701408000818</v>
      </c>
      <c r="T377" s="37">
        <v>13631.160459589213</v>
      </c>
      <c r="U377" s="38">
        <v>31941.879647250447</v>
      </c>
      <c r="V377" s="39">
        <v>36672.437260250445</v>
      </c>
      <c r="W377" s="35">
        <v>36672.437260250445</v>
      </c>
      <c r="X377" s="35">
        <v>21222.368956427996</v>
      </c>
      <c r="Y377" s="34">
        <v>15450.068303822449</v>
      </c>
      <c r="Z377" s="145">
        <v>0</v>
      </c>
      <c r="AA377" s="35">
        <v>3438.4611438313345</v>
      </c>
      <c r="AB377" s="35">
        <v>21829.673308896316</v>
      </c>
      <c r="AC377" s="35">
        <v>29566.61</v>
      </c>
      <c r="AD377" s="35">
        <v>1450.3270800375001</v>
      </c>
      <c r="AE377" s="35">
        <v>0</v>
      </c>
      <c r="AF377" s="35">
        <v>56285.071532765156</v>
      </c>
      <c r="AG377" s="137">
        <v>87777</v>
      </c>
      <c r="AH377" s="35">
        <v>95194.741315099993</v>
      </c>
      <c r="AI377" s="35">
        <v>0</v>
      </c>
      <c r="AJ377" s="35">
        <v>7417.7413150999992</v>
      </c>
      <c r="AK377" s="35">
        <v>7417.7413150999992</v>
      </c>
      <c r="AL377" s="35">
        <v>87777</v>
      </c>
      <c r="AM377" s="35">
        <v>87777</v>
      </c>
      <c r="AN377" s="35">
        <v>0</v>
      </c>
      <c r="AO377" s="35">
        <v>-16180.845533900021</v>
      </c>
      <c r="AP377" s="35">
        <v>-23598.586849000021</v>
      </c>
      <c r="AQ377" s="35">
        <v>7417.7413151000001</v>
      </c>
      <c r="AR377" s="35">
        <v>-52540</v>
      </c>
      <c r="AS377" s="35">
        <v>0</v>
      </c>
    </row>
    <row r="378" spans="2:45" s="1" customFormat="1" ht="12.75" x14ac:dyDescent="0.2">
      <c r="B378" s="32" t="s">
        <v>1211</v>
      </c>
      <c r="C378" s="33" t="s">
        <v>126</v>
      </c>
      <c r="D378" s="32" t="s">
        <v>127</v>
      </c>
      <c r="E378" s="32" t="s">
        <v>12</v>
      </c>
      <c r="F378" s="32" t="s">
        <v>17</v>
      </c>
      <c r="G378" s="32" t="s">
        <v>20</v>
      </c>
      <c r="H378" s="32" t="s">
        <v>36</v>
      </c>
      <c r="I378" s="32" t="s">
        <v>10</v>
      </c>
      <c r="J378" s="32" t="s">
        <v>11</v>
      </c>
      <c r="K378" s="32" t="s">
        <v>128</v>
      </c>
      <c r="L378" s="34">
        <v>3914</v>
      </c>
      <c r="M378" s="151">
        <v>318734.86144800001</v>
      </c>
      <c r="N378" s="35">
        <v>77503</v>
      </c>
      <c r="O378" s="35">
        <v>0</v>
      </c>
      <c r="P378" s="31">
        <v>319020.52144799998</v>
      </c>
      <c r="Q378" s="36">
        <v>22620.557346000001</v>
      </c>
      <c r="R378" s="37">
        <v>0</v>
      </c>
      <c r="S378" s="37">
        <v>3597.050547429953</v>
      </c>
      <c r="T378" s="37">
        <v>4230.9494525700466</v>
      </c>
      <c r="U378" s="38">
        <v>7828.0422125152991</v>
      </c>
      <c r="V378" s="39">
        <v>30448.5995585153</v>
      </c>
      <c r="W378" s="35">
        <v>349469.12100651528</v>
      </c>
      <c r="X378" s="35">
        <v>6744.4697764299344</v>
      </c>
      <c r="Y378" s="34">
        <v>342724.65123008535</v>
      </c>
      <c r="Z378" s="145">
        <v>0</v>
      </c>
      <c r="AA378" s="35">
        <v>11702.599555703788</v>
      </c>
      <c r="AB378" s="35">
        <v>18980.242695464705</v>
      </c>
      <c r="AC378" s="35">
        <v>43370.66</v>
      </c>
      <c r="AD378" s="35">
        <v>263.59982261249996</v>
      </c>
      <c r="AE378" s="35">
        <v>278.22000000000003</v>
      </c>
      <c r="AF378" s="35">
        <v>74595.32207378099</v>
      </c>
      <c r="AG378" s="137">
        <v>0</v>
      </c>
      <c r="AH378" s="35">
        <v>43797.659999999996</v>
      </c>
      <c r="AI378" s="35">
        <v>0</v>
      </c>
      <c r="AJ378" s="35">
        <v>0</v>
      </c>
      <c r="AK378" s="35">
        <v>0</v>
      </c>
      <c r="AL378" s="35">
        <v>0</v>
      </c>
      <c r="AM378" s="35">
        <v>43797.659999999996</v>
      </c>
      <c r="AN378" s="35">
        <v>43797.659999999996</v>
      </c>
      <c r="AO378" s="35">
        <v>319020.52144799998</v>
      </c>
      <c r="AP378" s="35">
        <v>275222.86144800001</v>
      </c>
      <c r="AQ378" s="35">
        <v>43797.659999999974</v>
      </c>
      <c r="AR378" s="35">
        <v>77503</v>
      </c>
      <c r="AS378" s="35">
        <v>0</v>
      </c>
    </row>
    <row r="379" spans="2:45" s="1" customFormat="1" ht="12.75" x14ac:dyDescent="0.2">
      <c r="B379" s="32" t="s">
        <v>1211</v>
      </c>
      <c r="C379" s="33" t="s">
        <v>982</v>
      </c>
      <c r="D379" s="32" t="s">
        <v>983</v>
      </c>
      <c r="E379" s="32" t="s">
        <v>12</v>
      </c>
      <c r="F379" s="32" t="s">
        <v>17</v>
      </c>
      <c r="G379" s="32" t="s">
        <v>20</v>
      </c>
      <c r="H379" s="32" t="s">
        <v>36</v>
      </c>
      <c r="I379" s="32" t="s">
        <v>10</v>
      </c>
      <c r="J379" s="32" t="s">
        <v>11</v>
      </c>
      <c r="K379" s="32" t="s">
        <v>984</v>
      </c>
      <c r="L379" s="34">
        <v>2187</v>
      </c>
      <c r="M379" s="151">
        <v>69675.258796000009</v>
      </c>
      <c r="N379" s="35">
        <v>-25372</v>
      </c>
      <c r="O379" s="35">
        <v>15215.347109437618</v>
      </c>
      <c r="P379" s="31">
        <v>11849.784675600007</v>
      </c>
      <c r="Q379" s="36">
        <v>3293.9451610000001</v>
      </c>
      <c r="R379" s="37">
        <v>0</v>
      </c>
      <c r="S379" s="37">
        <v>1233.5743325719022</v>
      </c>
      <c r="T379" s="37">
        <v>3140.4256674280978</v>
      </c>
      <c r="U379" s="38">
        <v>4374.0235868091358</v>
      </c>
      <c r="V379" s="39">
        <v>7667.9687478091364</v>
      </c>
      <c r="W379" s="35">
        <v>19517.753423409144</v>
      </c>
      <c r="X379" s="35">
        <v>3463.946687409516</v>
      </c>
      <c r="Y379" s="34">
        <v>16053.806735999628</v>
      </c>
      <c r="Z379" s="145">
        <v>0</v>
      </c>
      <c r="AA379" s="35">
        <v>4761.8719456712988</v>
      </c>
      <c r="AB379" s="35">
        <v>8939.8107745095258</v>
      </c>
      <c r="AC379" s="35">
        <v>20629.59</v>
      </c>
      <c r="AD379" s="35">
        <v>266.5</v>
      </c>
      <c r="AE379" s="35">
        <v>129</v>
      </c>
      <c r="AF379" s="35">
        <v>34726.772720180823</v>
      </c>
      <c r="AG379" s="137">
        <v>35008</v>
      </c>
      <c r="AH379" s="35">
        <v>41975.525879599998</v>
      </c>
      <c r="AI379" s="35">
        <v>0</v>
      </c>
      <c r="AJ379" s="35">
        <v>6967.5258796000016</v>
      </c>
      <c r="AK379" s="35">
        <v>6967.5258796000016</v>
      </c>
      <c r="AL379" s="35">
        <v>35008</v>
      </c>
      <c r="AM379" s="35">
        <v>35008</v>
      </c>
      <c r="AN379" s="35">
        <v>0</v>
      </c>
      <c r="AO379" s="35">
        <v>11849.784675600007</v>
      </c>
      <c r="AP379" s="35">
        <v>4882.2587960000055</v>
      </c>
      <c r="AQ379" s="35">
        <v>6967.5258796000016</v>
      </c>
      <c r="AR379" s="35">
        <v>-25372</v>
      </c>
      <c r="AS379" s="35">
        <v>0</v>
      </c>
    </row>
    <row r="380" spans="2:45" s="1" customFormat="1" ht="12.75" x14ac:dyDescent="0.2">
      <c r="B380" s="32" t="s">
        <v>1211</v>
      </c>
      <c r="C380" s="33" t="s">
        <v>925</v>
      </c>
      <c r="D380" s="32" t="s">
        <v>926</v>
      </c>
      <c r="E380" s="32" t="s">
        <v>12</v>
      </c>
      <c r="F380" s="32" t="s">
        <v>17</v>
      </c>
      <c r="G380" s="32" t="s">
        <v>20</v>
      </c>
      <c r="H380" s="32" t="s">
        <v>36</v>
      </c>
      <c r="I380" s="32" t="s">
        <v>10</v>
      </c>
      <c r="J380" s="32" t="s">
        <v>15</v>
      </c>
      <c r="K380" s="32" t="s">
        <v>927</v>
      </c>
      <c r="L380" s="34">
        <v>13525</v>
      </c>
      <c r="M380" s="151">
        <v>507519.64604899997</v>
      </c>
      <c r="N380" s="35">
        <v>-547239.31999999995</v>
      </c>
      <c r="O380" s="35">
        <v>300452.04301830707</v>
      </c>
      <c r="P380" s="31">
        <v>252919.32604900002</v>
      </c>
      <c r="Q380" s="36">
        <v>24939.902743999999</v>
      </c>
      <c r="R380" s="37">
        <v>0</v>
      </c>
      <c r="S380" s="37">
        <v>10159.477289146756</v>
      </c>
      <c r="T380" s="37">
        <v>26629.207383382411</v>
      </c>
      <c r="U380" s="38">
        <v>36788.883055630162</v>
      </c>
      <c r="V380" s="39">
        <v>61728.785799630161</v>
      </c>
      <c r="W380" s="35">
        <v>314648.11184863019</v>
      </c>
      <c r="X380" s="35">
        <v>50531.376770453877</v>
      </c>
      <c r="Y380" s="34">
        <v>264116.73507817631</v>
      </c>
      <c r="Z380" s="145">
        <v>0</v>
      </c>
      <c r="AA380" s="35">
        <v>31650.259711863611</v>
      </c>
      <c r="AB380" s="35">
        <v>107234.81864731359</v>
      </c>
      <c r="AC380" s="35">
        <v>123702.15</v>
      </c>
      <c r="AD380" s="35">
        <v>6804.0518608360389</v>
      </c>
      <c r="AE380" s="35">
        <v>2792.58</v>
      </c>
      <c r="AF380" s="35">
        <v>272183.86022001324</v>
      </c>
      <c r="AG380" s="137">
        <v>399449</v>
      </c>
      <c r="AH380" s="35">
        <v>399449</v>
      </c>
      <c r="AI380" s="35">
        <v>168805</v>
      </c>
      <c r="AJ380" s="35">
        <v>168805</v>
      </c>
      <c r="AK380" s="35">
        <v>0</v>
      </c>
      <c r="AL380" s="35">
        <v>230644</v>
      </c>
      <c r="AM380" s="35">
        <v>230644</v>
      </c>
      <c r="AN380" s="35">
        <v>0</v>
      </c>
      <c r="AO380" s="35">
        <v>252919.32604900002</v>
      </c>
      <c r="AP380" s="35">
        <v>252919.32604900002</v>
      </c>
      <c r="AQ380" s="35">
        <v>0</v>
      </c>
      <c r="AR380" s="35">
        <v>-547239.31999999995</v>
      </c>
      <c r="AS380" s="35">
        <v>0</v>
      </c>
    </row>
    <row r="381" spans="2:45" s="1" customFormat="1" ht="12.75" x14ac:dyDescent="0.2">
      <c r="B381" s="32" t="s">
        <v>1211</v>
      </c>
      <c r="C381" s="33" t="s">
        <v>331</v>
      </c>
      <c r="D381" s="32" t="s">
        <v>332</v>
      </c>
      <c r="E381" s="32" t="s">
        <v>12</v>
      </c>
      <c r="F381" s="32" t="s">
        <v>17</v>
      </c>
      <c r="G381" s="32" t="s">
        <v>20</v>
      </c>
      <c r="H381" s="32" t="s">
        <v>36</v>
      </c>
      <c r="I381" s="32" t="s">
        <v>10</v>
      </c>
      <c r="J381" s="32" t="s">
        <v>11</v>
      </c>
      <c r="K381" s="32" t="s">
        <v>333</v>
      </c>
      <c r="L381" s="34">
        <v>4385</v>
      </c>
      <c r="M381" s="151">
        <v>163182.772451</v>
      </c>
      <c r="N381" s="35">
        <v>-463147</v>
      </c>
      <c r="O381" s="35">
        <v>430690.28779070033</v>
      </c>
      <c r="P381" s="31">
        <v>-209075.9503039</v>
      </c>
      <c r="Q381" s="36">
        <v>12700.147827000001</v>
      </c>
      <c r="R381" s="37">
        <v>209075.9503039</v>
      </c>
      <c r="S381" s="37">
        <v>3100.6214742869051</v>
      </c>
      <c r="T381" s="37">
        <v>342458.2876594243</v>
      </c>
      <c r="U381" s="38">
        <v>554637.85030788323</v>
      </c>
      <c r="V381" s="39">
        <v>567337.99813488324</v>
      </c>
      <c r="W381" s="35">
        <v>567337.99813488324</v>
      </c>
      <c r="X381" s="35">
        <v>426516.84901798738</v>
      </c>
      <c r="Y381" s="34">
        <v>140821.14911689586</v>
      </c>
      <c r="Z381" s="145">
        <v>0</v>
      </c>
      <c r="AA381" s="35">
        <v>12794.784548805979</v>
      </c>
      <c r="AB381" s="35">
        <v>43465.847487477506</v>
      </c>
      <c r="AC381" s="35">
        <v>63972</v>
      </c>
      <c r="AD381" s="35">
        <v>406.5</v>
      </c>
      <c r="AE381" s="35">
        <v>296.08</v>
      </c>
      <c r="AF381" s="35">
        <v>120935.21203628348</v>
      </c>
      <c r="AG381" s="137">
        <v>74570</v>
      </c>
      <c r="AH381" s="35">
        <v>90888.277245100006</v>
      </c>
      <c r="AI381" s="35">
        <v>0</v>
      </c>
      <c r="AJ381" s="35">
        <v>16318.2772451</v>
      </c>
      <c r="AK381" s="35">
        <v>16318.2772451</v>
      </c>
      <c r="AL381" s="35">
        <v>74570</v>
      </c>
      <c r="AM381" s="35">
        <v>74570</v>
      </c>
      <c r="AN381" s="35">
        <v>0</v>
      </c>
      <c r="AO381" s="35">
        <v>-209075.9503039</v>
      </c>
      <c r="AP381" s="35">
        <v>-225394.227549</v>
      </c>
      <c r="AQ381" s="35">
        <v>16318.277245100006</v>
      </c>
      <c r="AR381" s="35">
        <v>-463147</v>
      </c>
      <c r="AS381" s="35">
        <v>0</v>
      </c>
    </row>
    <row r="382" spans="2:45" s="1" customFormat="1" ht="12.75" x14ac:dyDescent="0.2">
      <c r="B382" s="32" t="s">
        <v>1211</v>
      </c>
      <c r="C382" s="33" t="s">
        <v>379</v>
      </c>
      <c r="D382" s="32" t="s">
        <v>380</v>
      </c>
      <c r="E382" s="32" t="s">
        <v>12</v>
      </c>
      <c r="F382" s="32" t="s">
        <v>17</v>
      </c>
      <c r="G382" s="32" t="s">
        <v>20</v>
      </c>
      <c r="H382" s="32" t="s">
        <v>36</v>
      </c>
      <c r="I382" s="32" t="s">
        <v>10</v>
      </c>
      <c r="J382" s="32" t="s">
        <v>11</v>
      </c>
      <c r="K382" s="32" t="s">
        <v>381</v>
      </c>
      <c r="L382" s="34">
        <v>1237</v>
      </c>
      <c r="M382" s="151">
        <v>37817.139023000003</v>
      </c>
      <c r="N382" s="35">
        <v>-15902</v>
      </c>
      <c r="O382" s="35">
        <v>0</v>
      </c>
      <c r="P382" s="31">
        <v>38001.669022999995</v>
      </c>
      <c r="Q382" s="36">
        <v>2250.6659359999999</v>
      </c>
      <c r="R382" s="37">
        <v>0</v>
      </c>
      <c r="S382" s="37">
        <v>905.90589714320492</v>
      </c>
      <c r="T382" s="37">
        <v>1568.094102856795</v>
      </c>
      <c r="U382" s="38">
        <v>2474.0133410529957</v>
      </c>
      <c r="V382" s="39">
        <v>4724.6792770529955</v>
      </c>
      <c r="W382" s="35">
        <v>42726.348300052989</v>
      </c>
      <c r="X382" s="35">
        <v>1698.5735571432015</v>
      </c>
      <c r="Y382" s="34">
        <v>41027.774742909787</v>
      </c>
      <c r="Z382" s="145">
        <v>0</v>
      </c>
      <c r="AA382" s="35">
        <v>1893.0986119141101</v>
      </c>
      <c r="AB382" s="35">
        <v>3929.204224753189</v>
      </c>
      <c r="AC382" s="35">
        <v>11288.619999999999</v>
      </c>
      <c r="AD382" s="35">
        <v>353.22489431250006</v>
      </c>
      <c r="AE382" s="35">
        <v>263.25</v>
      </c>
      <c r="AF382" s="35">
        <v>17727.397730979799</v>
      </c>
      <c r="AG382" s="137">
        <v>10589</v>
      </c>
      <c r="AH382" s="35">
        <v>16086.529999999999</v>
      </c>
      <c r="AI382" s="35">
        <v>0</v>
      </c>
      <c r="AJ382" s="35">
        <v>2244.5</v>
      </c>
      <c r="AK382" s="35">
        <v>2244.5</v>
      </c>
      <c r="AL382" s="35">
        <v>10589</v>
      </c>
      <c r="AM382" s="35">
        <v>13842.029999999999</v>
      </c>
      <c r="AN382" s="35">
        <v>3253.0299999999988</v>
      </c>
      <c r="AO382" s="35">
        <v>38001.669022999995</v>
      </c>
      <c r="AP382" s="35">
        <v>32504.139022999996</v>
      </c>
      <c r="AQ382" s="35">
        <v>5497.5299999999988</v>
      </c>
      <c r="AR382" s="35">
        <v>-27102</v>
      </c>
      <c r="AS382" s="35">
        <v>11200</v>
      </c>
    </row>
    <row r="383" spans="2:45" s="1" customFormat="1" ht="12.75" x14ac:dyDescent="0.2">
      <c r="B383" s="32" t="s">
        <v>1211</v>
      </c>
      <c r="C383" s="33" t="s">
        <v>112</v>
      </c>
      <c r="D383" s="32" t="s">
        <v>113</v>
      </c>
      <c r="E383" s="32" t="s">
        <v>12</v>
      </c>
      <c r="F383" s="32" t="s">
        <v>17</v>
      </c>
      <c r="G383" s="32" t="s">
        <v>20</v>
      </c>
      <c r="H383" s="32" t="s">
        <v>36</v>
      </c>
      <c r="I383" s="32" t="s">
        <v>12</v>
      </c>
      <c r="J383" s="32" t="s">
        <v>60</v>
      </c>
      <c r="K383" s="32" t="s">
        <v>36</v>
      </c>
      <c r="L383" s="34">
        <v>65911</v>
      </c>
      <c r="M383" s="151">
        <v>3643003.1462960001</v>
      </c>
      <c r="N383" s="35">
        <v>-2905368.86</v>
      </c>
      <c r="O383" s="35">
        <v>2190883.8500049403</v>
      </c>
      <c r="P383" s="31">
        <v>1468143.2862960002</v>
      </c>
      <c r="Q383" s="36">
        <v>172410.445454</v>
      </c>
      <c r="R383" s="37">
        <v>0</v>
      </c>
      <c r="S383" s="37">
        <v>68730.096646883525</v>
      </c>
      <c r="T383" s="37">
        <v>502071.98821556137</v>
      </c>
      <c r="U383" s="38">
        <v>570805.16291453224</v>
      </c>
      <c r="V383" s="39">
        <v>743215.60836853227</v>
      </c>
      <c r="W383" s="35">
        <v>2211358.8946645325</v>
      </c>
      <c r="X383" s="35">
        <v>739337.88403382339</v>
      </c>
      <c r="Y383" s="34">
        <v>1472021.0106307091</v>
      </c>
      <c r="Z383" s="145">
        <v>65180.459803137674</v>
      </c>
      <c r="AA383" s="35">
        <v>170618.04378044521</v>
      </c>
      <c r="AB383" s="35">
        <v>640369.78776868817</v>
      </c>
      <c r="AC383" s="35">
        <v>276279.99</v>
      </c>
      <c r="AD383" s="35">
        <v>39508.648952908712</v>
      </c>
      <c r="AE383" s="35">
        <v>26364.79</v>
      </c>
      <c r="AF383" s="35">
        <v>1218321.7203051799</v>
      </c>
      <c r="AG383" s="137">
        <v>1249398</v>
      </c>
      <c r="AH383" s="35">
        <v>1249398</v>
      </c>
      <c r="AI383" s="35">
        <v>410214</v>
      </c>
      <c r="AJ383" s="35">
        <v>410214</v>
      </c>
      <c r="AK383" s="35">
        <v>0</v>
      </c>
      <c r="AL383" s="35">
        <v>839184</v>
      </c>
      <c r="AM383" s="35">
        <v>839184</v>
      </c>
      <c r="AN383" s="35">
        <v>0</v>
      </c>
      <c r="AO383" s="35">
        <v>1468143.2862960002</v>
      </c>
      <c r="AP383" s="35">
        <v>1468143.2862960002</v>
      </c>
      <c r="AQ383" s="35">
        <v>0</v>
      </c>
      <c r="AR383" s="35">
        <v>-2905368.86</v>
      </c>
      <c r="AS383" s="35">
        <v>0</v>
      </c>
    </row>
    <row r="384" spans="2:45" s="1" customFormat="1" ht="12.75" x14ac:dyDescent="0.2">
      <c r="B384" s="32" t="s">
        <v>1211</v>
      </c>
      <c r="C384" s="33" t="s">
        <v>880</v>
      </c>
      <c r="D384" s="32" t="s">
        <v>881</v>
      </c>
      <c r="E384" s="32" t="s">
        <v>12</v>
      </c>
      <c r="F384" s="32" t="s">
        <v>17</v>
      </c>
      <c r="G384" s="32" t="s">
        <v>20</v>
      </c>
      <c r="H384" s="32" t="s">
        <v>36</v>
      </c>
      <c r="I384" s="32" t="s">
        <v>10</v>
      </c>
      <c r="J384" s="32" t="s">
        <v>13</v>
      </c>
      <c r="K384" s="32" t="s">
        <v>882</v>
      </c>
      <c r="L384" s="34">
        <v>5207</v>
      </c>
      <c r="M384" s="151">
        <v>348342.973558</v>
      </c>
      <c r="N384" s="35">
        <v>-692885.4</v>
      </c>
      <c r="O384" s="35">
        <v>387662.44948173227</v>
      </c>
      <c r="P384" s="31">
        <v>133445.57355799997</v>
      </c>
      <c r="Q384" s="36">
        <v>19728.040539000001</v>
      </c>
      <c r="R384" s="37">
        <v>0</v>
      </c>
      <c r="S384" s="37">
        <v>4437.9735588588474</v>
      </c>
      <c r="T384" s="37">
        <v>197047.98311294449</v>
      </c>
      <c r="U384" s="38">
        <v>201487.04318547586</v>
      </c>
      <c r="V384" s="39">
        <v>221215.08372447587</v>
      </c>
      <c r="W384" s="35">
        <v>354660.65728247585</v>
      </c>
      <c r="X384" s="35">
        <v>246693.26267159122</v>
      </c>
      <c r="Y384" s="34">
        <v>107967.39461088463</v>
      </c>
      <c r="Z384" s="145">
        <v>0</v>
      </c>
      <c r="AA384" s="35">
        <v>3898.0185959799919</v>
      </c>
      <c r="AB384" s="35">
        <v>43420.275284172749</v>
      </c>
      <c r="AC384" s="35">
        <v>34432.82</v>
      </c>
      <c r="AD384" s="35">
        <v>1148</v>
      </c>
      <c r="AE384" s="35">
        <v>1874.57</v>
      </c>
      <c r="AF384" s="35">
        <v>84773.683880152748</v>
      </c>
      <c r="AG384" s="137">
        <v>538494</v>
      </c>
      <c r="AH384" s="35">
        <v>538494</v>
      </c>
      <c r="AI384" s="35">
        <v>292000</v>
      </c>
      <c r="AJ384" s="35">
        <v>292000</v>
      </c>
      <c r="AK384" s="35">
        <v>0</v>
      </c>
      <c r="AL384" s="35">
        <v>246494</v>
      </c>
      <c r="AM384" s="35">
        <v>246494</v>
      </c>
      <c r="AN384" s="35">
        <v>0</v>
      </c>
      <c r="AO384" s="35">
        <v>133445.57355799997</v>
      </c>
      <c r="AP384" s="35">
        <v>133445.57355799997</v>
      </c>
      <c r="AQ384" s="35">
        <v>0</v>
      </c>
      <c r="AR384" s="35">
        <v>-692885.4</v>
      </c>
      <c r="AS384" s="35">
        <v>0</v>
      </c>
    </row>
    <row r="385" spans="2:45" s="1" customFormat="1" ht="12.75" x14ac:dyDescent="0.2">
      <c r="B385" s="32" t="s">
        <v>1212</v>
      </c>
      <c r="C385" s="33" t="s">
        <v>1041</v>
      </c>
      <c r="D385" s="32" t="s">
        <v>1042</v>
      </c>
      <c r="E385" s="32" t="s">
        <v>12</v>
      </c>
      <c r="F385" s="32" t="s">
        <v>17</v>
      </c>
      <c r="G385" s="32" t="s">
        <v>20</v>
      </c>
      <c r="H385" s="32" t="s">
        <v>43</v>
      </c>
      <c r="I385" s="32" t="s">
        <v>10</v>
      </c>
      <c r="J385" s="32" t="s">
        <v>10</v>
      </c>
      <c r="K385" s="32" t="s">
        <v>1043</v>
      </c>
      <c r="L385" s="34">
        <v>0</v>
      </c>
      <c r="M385" s="151">
        <v>750.40411300000005</v>
      </c>
      <c r="N385" s="35">
        <v>0</v>
      </c>
      <c r="O385" s="35">
        <v>0</v>
      </c>
      <c r="P385" s="31">
        <v>930.50110012000005</v>
      </c>
      <c r="Q385" s="36">
        <v>783.23537199999998</v>
      </c>
      <c r="R385" s="37">
        <v>0</v>
      </c>
      <c r="S385" s="37">
        <v>0</v>
      </c>
      <c r="T385" s="37">
        <v>0</v>
      </c>
      <c r="U385" s="38">
        <v>0</v>
      </c>
      <c r="V385" s="39">
        <v>783.23537199999998</v>
      </c>
      <c r="W385" s="35">
        <v>1713.7364721200001</v>
      </c>
      <c r="X385" s="35">
        <v>0</v>
      </c>
      <c r="Y385" s="34">
        <v>1713.7364721200001</v>
      </c>
      <c r="Z385" s="14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137">
        <v>0</v>
      </c>
      <c r="AH385" s="35">
        <v>180.09698711999999</v>
      </c>
      <c r="AI385" s="35">
        <v>0</v>
      </c>
      <c r="AJ385" s="35">
        <v>0</v>
      </c>
      <c r="AK385" s="35">
        <v>0</v>
      </c>
      <c r="AL385" s="35">
        <v>0</v>
      </c>
      <c r="AM385" s="35">
        <v>180.09698711999999</v>
      </c>
      <c r="AN385" s="35">
        <v>180.09698711999999</v>
      </c>
      <c r="AO385" s="35">
        <v>930.50110012000005</v>
      </c>
      <c r="AP385" s="35">
        <v>750.40411300000005</v>
      </c>
      <c r="AQ385" s="35">
        <v>180.09698711999999</v>
      </c>
      <c r="AR385" s="35">
        <v>0</v>
      </c>
      <c r="AS385" s="35">
        <v>0</v>
      </c>
    </row>
    <row r="386" spans="2:45" s="1" customFormat="1" ht="12.75" x14ac:dyDescent="0.2">
      <c r="B386" s="32" t="s">
        <v>1212</v>
      </c>
      <c r="C386" s="33" t="s">
        <v>655</v>
      </c>
      <c r="D386" s="32" t="s">
        <v>656</v>
      </c>
      <c r="E386" s="32" t="s">
        <v>12</v>
      </c>
      <c r="F386" s="32" t="s">
        <v>17</v>
      </c>
      <c r="G386" s="32" t="s">
        <v>20</v>
      </c>
      <c r="H386" s="32" t="s">
        <v>43</v>
      </c>
      <c r="I386" s="32" t="s">
        <v>10</v>
      </c>
      <c r="J386" s="32" t="s">
        <v>10</v>
      </c>
      <c r="K386" s="32" t="s">
        <v>657</v>
      </c>
      <c r="L386" s="34">
        <v>0</v>
      </c>
      <c r="M386" s="151">
        <v>16799.505803</v>
      </c>
      <c r="N386" s="35">
        <v>-2457</v>
      </c>
      <c r="O386" s="35">
        <v>805.63924349999979</v>
      </c>
      <c r="P386" s="31">
        <v>18374.387195719999</v>
      </c>
      <c r="Q386" s="36">
        <v>552.946596</v>
      </c>
      <c r="R386" s="37">
        <v>0</v>
      </c>
      <c r="S386" s="37">
        <v>0</v>
      </c>
      <c r="T386" s="37">
        <v>0</v>
      </c>
      <c r="U386" s="38">
        <v>0</v>
      </c>
      <c r="V386" s="39">
        <v>552.946596</v>
      </c>
      <c r="W386" s="35">
        <v>18927.333791720001</v>
      </c>
      <c r="X386" s="35">
        <v>0</v>
      </c>
      <c r="Y386" s="34">
        <v>18927.333791720001</v>
      </c>
      <c r="Z386" s="14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137">
        <v>0</v>
      </c>
      <c r="AH386" s="35">
        <v>4031.8813927199999</v>
      </c>
      <c r="AI386" s="35">
        <v>0</v>
      </c>
      <c r="AJ386" s="35">
        <v>0</v>
      </c>
      <c r="AK386" s="35">
        <v>0</v>
      </c>
      <c r="AL386" s="35">
        <v>0</v>
      </c>
      <c r="AM386" s="35">
        <v>4031.8813927199999</v>
      </c>
      <c r="AN386" s="35">
        <v>4031.8813927199999</v>
      </c>
      <c r="AO386" s="35">
        <v>18374.387195719999</v>
      </c>
      <c r="AP386" s="35">
        <v>14342.505803</v>
      </c>
      <c r="AQ386" s="35">
        <v>4031.881392719999</v>
      </c>
      <c r="AR386" s="35">
        <v>-2457</v>
      </c>
      <c r="AS386" s="35">
        <v>0</v>
      </c>
    </row>
    <row r="387" spans="2:45" s="1" customFormat="1" ht="12.75" x14ac:dyDescent="0.2">
      <c r="B387" s="32" t="s">
        <v>1212</v>
      </c>
      <c r="C387" s="33" t="s">
        <v>682</v>
      </c>
      <c r="D387" s="32" t="s">
        <v>683</v>
      </c>
      <c r="E387" s="32" t="s">
        <v>12</v>
      </c>
      <c r="F387" s="32" t="s">
        <v>17</v>
      </c>
      <c r="G387" s="32" t="s">
        <v>20</v>
      </c>
      <c r="H387" s="32" t="s">
        <v>43</v>
      </c>
      <c r="I387" s="32" t="s">
        <v>10</v>
      </c>
      <c r="J387" s="32" t="s">
        <v>10</v>
      </c>
      <c r="K387" s="32" t="s">
        <v>684</v>
      </c>
      <c r="L387" s="34">
        <v>0</v>
      </c>
      <c r="M387" s="151">
        <v>1835.4680018307456</v>
      </c>
      <c r="N387" s="35">
        <v>0</v>
      </c>
      <c r="O387" s="35">
        <v>0</v>
      </c>
      <c r="P387" s="31">
        <v>0</v>
      </c>
      <c r="Q387" s="36">
        <v>2852.931912</v>
      </c>
      <c r="R387" s="37">
        <v>0</v>
      </c>
      <c r="S387" s="37">
        <v>0</v>
      </c>
      <c r="T387" s="37">
        <v>0</v>
      </c>
      <c r="U387" s="38">
        <v>0</v>
      </c>
      <c r="V387" s="39">
        <v>2852.931912</v>
      </c>
      <c r="W387" s="35">
        <v>2852.931912</v>
      </c>
      <c r="X387" s="35">
        <v>0</v>
      </c>
      <c r="Y387" s="34">
        <v>2852.931912</v>
      </c>
      <c r="Z387" s="14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137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</row>
    <row r="388" spans="2:45" s="1" customFormat="1" ht="12.75" x14ac:dyDescent="0.2">
      <c r="B388" s="32" t="s">
        <v>1212</v>
      </c>
      <c r="C388" s="33" t="s">
        <v>1168</v>
      </c>
      <c r="D388" s="32" t="s">
        <v>1169</v>
      </c>
      <c r="E388" s="32" t="s">
        <v>12</v>
      </c>
      <c r="F388" s="32" t="s">
        <v>17</v>
      </c>
      <c r="G388" s="32" t="s">
        <v>20</v>
      </c>
      <c r="H388" s="32" t="s">
        <v>43</v>
      </c>
      <c r="I388" s="32" t="s">
        <v>10</v>
      </c>
      <c r="J388" s="32" t="s">
        <v>10</v>
      </c>
      <c r="K388" s="32" t="s">
        <v>1170</v>
      </c>
      <c r="L388" s="34">
        <v>0</v>
      </c>
      <c r="M388" s="151">
        <v>89050.776387999998</v>
      </c>
      <c r="N388" s="35">
        <v>-125582</v>
      </c>
      <c r="O388" s="35">
        <v>41177.772680999988</v>
      </c>
      <c r="P388" s="31">
        <v>-15159.037278880001</v>
      </c>
      <c r="Q388" s="36">
        <v>0</v>
      </c>
      <c r="R388" s="37">
        <v>15159.037278880001</v>
      </c>
      <c r="S388" s="37">
        <v>0</v>
      </c>
      <c r="T388" s="37">
        <v>35557.740581477134</v>
      </c>
      <c r="U388" s="38">
        <v>50717.051350745656</v>
      </c>
      <c r="V388" s="39">
        <v>50717.051350745656</v>
      </c>
      <c r="W388" s="35">
        <v>50717.051350745656</v>
      </c>
      <c r="X388" s="35">
        <v>41177.772680999988</v>
      </c>
      <c r="Y388" s="34">
        <v>9539.2786697456686</v>
      </c>
      <c r="Z388" s="14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137">
        <v>0</v>
      </c>
      <c r="AH388" s="35">
        <v>21372.18633312</v>
      </c>
      <c r="AI388" s="35">
        <v>0</v>
      </c>
      <c r="AJ388" s="35">
        <v>0</v>
      </c>
      <c r="AK388" s="35">
        <v>0</v>
      </c>
      <c r="AL388" s="35">
        <v>0</v>
      </c>
      <c r="AM388" s="35">
        <v>21372.18633312</v>
      </c>
      <c r="AN388" s="35">
        <v>21372.18633312</v>
      </c>
      <c r="AO388" s="35">
        <v>-15159.037278880001</v>
      </c>
      <c r="AP388" s="35">
        <v>-36531.223612000002</v>
      </c>
      <c r="AQ388" s="35">
        <v>21372.18633312</v>
      </c>
      <c r="AR388" s="35">
        <v>-125582</v>
      </c>
      <c r="AS388" s="35">
        <v>0</v>
      </c>
    </row>
    <row r="389" spans="2:45" s="1" customFormat="1" ht="12.75" x14ac:dyDescent="0.2">
      <c r="B389" s="32" t="s">
        <v>1212</v>
      </c>
      <c r="C389" s="33" t="s">
        <v>442</v>
      </c>
      <c r="D389" s="32" t="s">
        <v>443</v>
      </c>
      <c r="E389" s="32" t="s">
        <v>12</v>
      </c>
      <c r="F389" s="32" t="s">
        <v>17</v>
      </c>
      <c r="G389" s="32" t="s">
        <v>20</v>
      </c>
      <c r="H389" s="32" t="s">
        <v>21</v>
      </c>
      <c r="I389" s="32" t="s">
        <v>10</v>
      </c>
      <c r="J389" s="32" t="s">
        <v>10</v>
      </c>
      <c r="K389" s="32" t="s">
        <v>444</v>
      </c>
      <c r="L389" s="34">
        <v>0</v>
      </c>
      <c r="M389" s="151">
        <v>23625.077864999999</v>
      </c>
      <c r="N389" s="35">
        <v>-2027</v>
      </c>
      <c r="O389" s="35">
        <v>528.20696499999985</v>
      </c>
      <c r="P389" s="31">
        <v>18433.0965526</v>
      </c>
      <c r="Q389" s="36">
        <v>524.116804</v>
      </c>
      <c r="R389" s="37">
        <v>0</v>
      </c>
      <c r="S389" s="37">
        <v>0</v>
      </c>
      <c r="T389" s="37">
        <v>0</v>
      </c>
      <c r="U389" s="38">
        <v>0</v>
      </c>
      <c r="V389" s="39">
        <v>524.116804</v>
      </c>
      <c r="W389" s="35">
        <v>18957.213356600001</v>
      </c>
      <c r="X389" s="35">
        <v>0</v>
      </c>
      <c r="Y389" s="34">
        <v>18957.213356600001</v>
      </c>
      <c r="Z389" s="14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137">
        <v>0</v>
      </c>
      <c r="AH389" s="35">
        <v>5670.0186875999998</v>
      </c>
      <c r="AI389" s="35">
        <v>0</v>
      </c>
      <c r="AJ389" s="35">
        <v>0</v>
      </c>
      <c r="AK389" s="35">
        <v>0</v>
      </c>
      <c r="AL389" s="35">
        <v>0</v>
      </c>
      <c r="AM389" s="35">
        <v>5670.0186875999998</v>
      </c>
      <c r="AN389" s="35">
        <v>5670.0186875999998</v>
      </c>
      <c r="AO389" s="35">
        <v>18433.0965526</v>
      </c>
      <c r="AP389" s="35">
        <v>12763.077864999999</v>
      </c>
      <c r="AQ389" s="35">
        <v>5670.0186876000007</v>
      </c>
      <c r="AR389" s="35">
        <v>-2027</v>
      </c>
      <c r="AS389" s="35">
        <v>0</v>
      </c>
    </row>
    <row r="390" spans="2:45" s="1" customFormat="1" ht="12.75" x14ac:dyDescent="0.2">
      <c r="B390" s="32" t="s">
        <v>1212</v>
      </c>
      <c r="C390" s="33" t="s">
        <v>952</v>
      </c>
      <c r="D390" s="32" t="s">
        <v>953</v>
      </c>
      <c r="E390" s="32" t="s">
        <v>12</v>
      </c>
      <c r="F390" s="32" t="s">
        <v>17</v>
      </c>
      <c r="G390" s="32" t="s">
        <v>20</v>
      </c>
      <c r="H390" s="32" t="s">
        <v>21</v>
      </c>
      <c r="I390" s="32" t="s">
        <v>10</v>
      </c>
      <c r="J390" s="32" t="s">
        <v>10</v>
      </c>
      <c r="K390" s="32" t="s">
        <v>954</v>
      </c>
      <c r="L390" s="34">
        <v>0</v>
      </c>
      <c r="M390" s="151">
        <v>150045.034744</v>
      </c>
      <c r="N390" s="35">
        <v>-43824</v>
      </c>
      <c r="O390" s="35">
        <v>14447.956292233201</v>
      </c>
      <c r="P390" s="31">
        <v>143791.034744</v>
      </c>
      <c r="Q390" s="36">
        <v>5839.4309579999999</v>
      </c>
      <c r="R390" s="37">
        <v>0</v>
      </c>
      <c r="S390" s="37">
        <v>0</v>
      </c>
      <c r="T390" s="37">
        <v>0</v>
      </c>
      <c r="U390" s="38">
        <v>0</v>
      </c>
      <c r="V390" s="39">
        <v>5839.4309579999999</v>
      </c>
      <c r="W390" s="35">
        <v>149630.46570200002</v>
      </c>
      <c r="X390" s="35">
        <v>0</v>
      </c>
      <c r="Y390" s="34">
        <v>149630.46570200002</v>
      </c>
      <c r="Z390" s="14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137">
        <v>43186</v>
      </c>
      <c r="AH390" s="35">
        <v>43386</v>
      </c>
      <c r="AI390" s="35">
        <v>0</v>
      </c>
      <c r="AJ390" s="35">
        <v>200</v>
      </c>
      <c r="AK390" s="35">
        <v>200</v>
      </c>
      <c r="AL390" s="35">
        <v>43186</v>
      </c>
      <c r="AM390" s="35">
        <v>43186</v>
      </c>
      <c r="AN390" s="35">
        <v>0</v>
      </c>
      <c r="AO390" s="35">
        <v>143791.034744</v>
      </c>
      <c r="AP390" s="35">
        <v>143591.034744</v>
      </c>
      <c r="AQ390" s="35">
        <v>200</v>
      </c>
      <c r="AR390" s="35">
        <v>-43824</v>
      </c>
      <c r="AS390" s="35">
        <v>0</v>
      </c>
    </row>
    <row r="391" spans="2:45" s="1" customFormat="1" ht="12.75" x14ac:dyDescent="0.2">
      <c r="B391" s="32" t="s">
        <v>1212</v>
      </c>
      <c r="C391" s="33" t="s">
        <v>841</v>
      </c>
      <c r="D391" s="32" t="s">
        <v>842</v>
      </c>
      <c r="E391" s="32" t="s">
        <v>12</v>
      </c>
      <c r="F391" s="32" t="s">
        <v>17</v>
      </c>
      <c r="G391" s="32" t="s">
        <v>20</v>
      </c>
      <c r="H391" s="32" t="s">
        <v>21</v>
      </c>
      <c r="I391" s="32" t="s">
        <v>10</v>
      </c>
      <c r="J391" s="32" t="s">
        <v>10</v>
      </c>
      <c r="K391" s="32" t="s">
        <v>843</v>
      </c>
      <c r="L391" s="34">
        <v>0</v>
      </c>
      <c r="M391" s="151">
        <v>69166.742297999997</v>
      </c>
      <c r="N391" s="35">
        <v>-82081</v>
      </c>
      <c r="O391" s="35">
        <v>27401.266297999988</v>
      </c>
      <c r="P391" s="31">
        <v>60743.742297999997</v>
      </c>
      <c r="Q391" s="36">
        <v>1810.3993459999999</v>
      </c>
      <c r="R391" s="37">
        <v>0</v>
      </c>
      <c r="S391" s="37">
        <v>0</v>
      </c>
      <c r="T391" s="37">
        <v>0</v>
      </c>
      <c r="U391" s="38">
        <v>0</v>
      </c>
      <c r="V391" s="39">
        <v>1810.3993459999999</v>
      </c>
      <c r="W391" s="35">
        <v>62554.141643999996</v>
      </c>
      <c r="X391" s="35">
        <v>0</v>
      </c>
      <c r="Y391" s="34">
        <v>62554.141643999996</v>
      </c>
      <c r="Z391" s="14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137">
        <v>88691</v>
      </c>
      <c r="AH391" s="35">
        <v>88691</v>
      </c>
      <c r="AI391" s="35">
        <v>0</v>
      </c>
      <c r="AJ391" s="35">
        <v>0</v>
      </c>
      <c r="AK391" s="35">
        <v>0</v>
      </c>
      <c r="AL391" s="35">
        <v>88691</v>
      </c>
      <c r="AM391" s="35">
        <v>88691</v>
      </c>
      <c r="AN391" s="35">
        <v>0</v>
      </c>
      <c r="AO391" s="35">
        <v>60743.742297999997</v>
      </c>
      <c r="AP391" s="35">
        <v>60743.742297999997</v>
      </c>
      <c r="AQ391" s="35">
        <v>0</v>
      </c>
      <c r="AR391" s="35">
        <v>-82081</v>
      </c>
      <c r="AS391" s="35">
        <v>0</v>
      </c>
    </row>
    <row r="392" spans="2:45" s="1" customFormat="1" ht="12.75" x14ac:dyDescent="0.2">
      <c r="B392" s="32" t="s">
        <v>1212</v>
      </c>
      <c r="C392" s="33" t="s">
        <v>258</v>
      </c>
      <c r="D392" s="32" t="s">
        <v>259</v>
      </c>
      <c r="E392" s="32" t="s">
        <v>12</v>
      </c>
      <c r="F392" s="32" t="s">
        <v>17</v>
      </c>
      <c r="G392" s="32" t="s">
        <v>20</v>
      </c>
      <c r="H392" s="32" t="s">
        <v>21</v>
      </c>
      <c r="I392" s="32" t="s">
        <v>10</v>
      </c>
      <c r="J392" s="32" t="s">
        <v>10</v>
      </c>
      <c r="K392" s="32" t="s">
        <v>260</v>
      </c>
      <c r="L392" s="34">
        <v>0</v>
      </c>
      <c r="M392" s="151">
        <v>13430.152405999999</v>
      </c>
      <c r="N392" s="35">
        <v>-16865</v>
      </c>
      <c r="O392" s="35">
        <v>15521.9847594</v>
      </c>
      <c r="P392" s="31">
        <v>1131.4042240399986</v>
      </c>
      <c r="Q392" s="36">
        <v>679.24848799999995</v>
      </c>
      <c r="R392" s="37">
        <v>0</v>
      </c>
      <c r="S392" s="37">
        <v>0</v>
      </c>
      <c r="T392" s="37">
        <v>11900.679335320005</v>
      </c>
      <c r="U392" s="38">
        <v>11900.743509771781</v>
      </c>
      <c r="V392" s="39">
        <v>12579.99199777178</v>
      </c>
      <c r="W392" s="35">
        <v>13711.396221811778</v>
      </c>
      <c r="X392" s="35">
        <v>13711.332047360002</v>
      </c>
      <c r="Y392" s="34">
        <v>6.4174451776125352E-2</v>
      </c>
      <c r="Z392" s="14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137">
        <v>0</v>
      </c>
      <c r="AH392" s="35">
        <v>4566.2518180399993</v>
      </c>
      <c r="AI392" s="35">
        <v>0</v>
      </c>
      <c r="AJ392" s="35">
        <v>1343.0152406</v>
      </c>
      <c r="AK392" s="35">
        <v>1343.0152406</v>
      </c>
      <c r="AL392" s="35">
        <v>0</v>
      </c>
      <c r="AM392" s="35">
        <v>3223.2365774399996</v>
      </c>
      <c r="AN392" s="35">
        <v>3223.2365774399996</v>
      </c>
      <c r="AO392" s="35">
        <v>1131.4042240399986</v>
      </c>
      <c r="AP392" s="35">
        <v>-3434.8475940000008</v>
      </c>
      <c r="AQ392" s="35">
        <v>4566.2518180399993</v>
      </c>
      <c r="AR392" s="35">
        <v>-16865</v>
      </c>
      <c r="AS392" s="35">
        <v>0</v>
      </c>
    </row>
    <row r="393" spans="2:45" s="1" customFormat="1" ht="12.75" x14ac:dyDescent="0.2">
      <c r="B393" s="32" t="s">
        <v>1212</v>
      </c>
      <c r="C393" s="33" t="s">
        <v>1144</v>
      </c>
      <c r="D393" s="32" t="s">
        <v>1145</v>
      </c>
      <c r="E393" s="32" t="s">
        <v>12</v>
      </c>
      <c r="F393" s="32" t="s">
        <v>17</v>
      </c>
      <c r="G393" s="32" t="s">
        <v>20</v>
      </c>
      <c r="H393" s="32" t="s">
        <v>21</v>
      </c>
      <c r="I393" s="32" t="s">
        <v>10</v>
      </c>
      <c r="J393" s="32" t="s">
        <v>10</v>
      </c>
      <c r="K393" s="32" t="s">
        <v>1146</v>
      </c>
      <c r="L393" s="34">
        <v>0</v>
      </c>
      <c r="M393" s="151">
        <v>14317.007384451616</v>
      </c>
      <c r="N393" s="35">
        <v>0</v>
      </c>
      <c r="O393" s="35">
        <v>0</v>
      </c>
      <c r="P393" s="31">
        <v>0</v>
      </c>
      <c r="Q393" s="36">
        <v>5319.1803129999998</v>
      </c>
      <c r="R393" s="37">
        <v>0</v>
      </c>
      <c r="S393" s="37">
        <v>0</v>
      </c>
      <c r="T393" s="37">
        <v>0</v>
      </c>
      <c r="U393" s="38">
        <v>0</v>
      </c>
      <c r="V393" s="39">
        <v>5319.1803129999998</v>
      </c>
      <c r="W393" s="35">
        <v>5319.1803129999998</v>
      </c>
      <c r="X393" s="35">
        <v>0</v>
      </c>
      <c r="Y393" s="34">
        <v>5319.1803129999998</v>
      </c>
      <c r="Z393" s="14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137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</row>
    <row r="394" spans="2:45" s="1" customFormat="1" ht="12.75" x14ac:dyDescent="0.2">
      <c r="B394" s="32" t="s">
        <v>1212</v>
      </c>
      <c r="C394" s="33" t="s">
        <v>1017</v>
      </c>
      <c r="D394" s="32" t="s">
        <v>1018</v>
      </c>
      <c r="E394" s="32" t="s">
        <v>12</v>
      </c>
      <c r="F394" s="32" t="s">
        <v>17</v>
      </c>
      <c r="G394" s="32" t="s">
        <v>20</v>
      </c>
      <c r="H394" s="32" t="s">
        <v>21</v>
      </c>
      <c r="I394" s="32" t="s">
        <v>10</v>
      </c>
      <c r="J394" s="32" t="s">
        <v>10</v>
      </c>
      <c r="K394" s="32" t="s">
        <v>1019</v>
      </c>
      <c r="L394" s="34">
        <v>0</v>
      </c>
      <c r="M394" s="151">
        <v>11486.946621999999</v>
      </c>
      <c r="N394" s="35">
        <v>-35254</v>
      </c>
      <c r="O394" s="35">
        <v>19916.527561692485</v>
      </c>
      <c r="P394" s="31">
        <v>-52125.186188719999</v>
      </c>
      <c r="Q394" s="36">
        <v>734.50879899999995</v>
      </c>
      <c r="R394" s="37">
        <v>52125.186188719999</v>
      </c>
      <c r="S394" s="37">
        <v>0</v>
      </c>
      <c r="T394" s="37">
        <v>16564.015064067869</v>
      </c>
      <c r="U394" s="38">
        <v>68689.571659527617</v>
      </c>
      <c r="V394" s="39">
        <v>69424.08045852762</v>
      </c>
      <c r="W394" s="35">
        <v>69424.08045852762</v>
      </c>
      <c r="X394" s="35">
        <v>19182.018762692489</v>
      </c>
      <c r="Y394" s="34">
        <v>50242.061695835131</v>
      </c>
      <c r="Z394" s="14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137">
        <v>0</v>
      </c>
      <c r="AH394" s="35">
        <v>2956.8671892799998</v>
      </c>
      <c r="AI394" s="35">
        <v>0</v>
      </c>
      <c r="AJ394" s="35">
        <v>200</v>
      </c>
      <c r="AK394" s="35">
        <v>200</v>
      </c>
      <c r="AL394" s="35">
        <v>0</v>
      </c>
      <c r="AM394" s="35">
        <v>2756.8671892799998</v>
      </c>
      <c r="AN394" s="35">
        <v>2756.8671892799998</v>
      </c>
      <c r="AO394" s="35">
        <v>-52125.186188719999</v>
      </c>
      <c r="AP394" s="35">
        <v>-55082.053377999997</v>
      </c>
      <c r="AQ394" s="35">
        <v>2956.8671892799975</v>
      </c>
      <c r="AR394" s="35">
        <v>-35254</v>
      </c>
      <c r="AS394" s="35">
        <v>0</v>
      </c>
    </row>
    <row r="395" spans="2:45" s="1" customFormat="1" ht="12.75" x14ac:dyDescent="0.2">
      <c r="B395" s="32" t="s">
        <v>1212</v>
      </c>
      <c r="C395" s="33" t="s">
        <v>556</v>
      </c>
      <c r="D395" s="32" t="s">
        <v>557</v>
      </c>
      <c r="E395" s="32" t="s">
        <v>12</v>
      </c>
      <c r="F395" s="32" t="s">
        <v>17</v>
      </c>
      <c r="G395" s="32" t="s">
        <v>20</v>
      </c>
      <c r="H395" s="32" t="s">
        <v>21</v>
      </c>
      <c r="I395" s="32" t="s">
        <v>10</v>
      </c>
      <c r="J395" s="32" t="s">
        <v>10</v>
      </c>
      <c r="K395" s="32" t="s">
        <v>558</v>
      </c>
      <c r="L395" s="34">
        <v>0</v>
      </c>
      <c r="M395" s="151">
        <v>0</v>
      </c>
      <c r="N395" s="35">
        <v>0</v>
      </c>
      <c r="O395" s="35">
        <v>0</v>
      </c>
      <c r="P395" s="31">
        <v>0</v>
      </c>
      <c r="Q395" s="36">
        <v>460.779766</v>
      </c>
      <c r="R395" s="37">
        <v>0</v>
      </c>
      <c r="S395" s="37">
        <v>0</v>
      </c>
      <c r="T395" s="37">
        <v>0</v>
      </c>
      <c r="U395" s="38">
        <v>0</v>
      </c>
      <c r="V395" s="39">
        <v>460.779766</v>
      </c>
      <c r="W395" s="35">
        <v>460.779766</v>
      </c>
      <c r="X395" s="35">
        <v>0</v>
      </c>
      <c r="Y395" s="34">
        <v>460.779766</v>
      </c>
      <c r="Z395" s="14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137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</row>
    <row r="396" spans="2:45" s="1" customFormat="1" ht="12.75" x14ac:dyDescent="0.2">
      <c r="B396" s="32" t="s">
        <v>1212</v>
      </c>
      <c r="C396" s="33" t="s">
        <v>736</v>
      </c>
      <c r="D396" s="32" t="s">
        <v>737</v>
      </c>
      <c r="E396" s="32" t="s">
        <v>12</v>
      </c>
      <c r="F396" s="32" t="s">
        <v>17</v>
      </c>
      <c r="G396" s="32" t="s">
        <v>20</v>
      </c>
      <c r="H396" s="32" t="s">
        <v>21</v>
      </c>
      <c r="I396" s="32" t="s">
        <v>10</v>
      </c>
      <c r="J396" s="32" t="s">
        <v>10</v>
      </c>
      <c r="K396" s="32" t="s">
        <v>738</v>
      </c>
      <c r="L396" s="34">
        <v>0</v>
      </c>
      <c r="M396" s="151">
        <v>38686.903607</v>
      </c>
      <c r="N396" s="35">
        <v>-314231</v>
      </c>
      <c r="O396" s="35">
        <v>307206.46272387839</v>
      </c>
      <c r="P396" s="31">
        <v>-262390.54916662001</v>
      </c>
      <c r="Q396" s="36">
        <v>3055.1175589999998</v>
      </c>
      <c r="R396" s="37">
        <v>262390.54916662001</v>
      </c>
      <c r="S396" s="37">
        <v>0</v>
      </c>
      <c r="T396" s="37">
        <v>262640.10714377998</v>
      </c>
      <c r="U396" s="38">
        <v>525033.48753991106</v>
      </c>
      <c r="V396" s="39">
        <v>528088.6050989111</v>
      </c>
      <c r="W396" s="35">
        <v>528088.6050989111</v>
      </c>
      <c r="X396" s="35">
        <v>304151.34516487841</v>
      </c>
      <c r="Y396" s="34">
        <v>223937.25993403269</v>
      </c>
      <c r="Z396" s="14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137">
        <v>0</v>
      </c>
      <c r="AH396" s="35">
        <v>13153.54722638</v>
      </c>
      <c r="AI396" s="35">
        <v>0</v>
      </c>
      <c r="AJ396" s="35">
        <v>3868.6903607000004</v>
      </c>
      <c r="AK396" s="35">
        <v>3868.6903607000004</v>
      </c>
      <c r="AL396" s="35">
        <v>0</v>
      </c>
      <c r="AM396" s="35">
        <v>9284.8568656799998</v>
      </c>
      <c r="AN396" s="35">
        <v>9284.8568656799998</v>
      </c>
      <c r="AO396" s="35">
        <v>-262390.54916662001</v>
      </c>
      <c r="AP396" s="35">
        <v>-275544.09639300004</v>
      </c>
      <c r="AQ396" s="35">
        <v>13153.547226380004</v>
      </c>
      <c r="AR396" s="35">
        <v>-314231</v>
      </c>
      <c r="AS396" s="35">
        <v>0</v>
      </c>
    </row>
    <row r="397" spans="2:45" s="1" customFormat="1" ht="12.75" x14ac:dyDescent="0.2">
      <c r="B397" s="32" t="s">
        <v>1212</v>
      </c>
      <c r="C397" s="33" t="s">
        <v>607</v>
      </c>
      <c r="D397" s="32" t="s">
        <v>608</v>
      </c>
      <c r="E397" s="32" t="s">
        <v>12</v>
      </c>
      <c r="F397" s="32" t="s">
        <v>17</v>
      </c>
      <c r="G397" s="32" t="s">
        <v>20</v>
      </c>
      <c r="H397" s="32" t="s">
        <v>21</v>
      </c>
      <c r="I397" s="32" t="s">
        <v>10</v>
      </c>
      <c r="J397" s="32" t="s">
        <v>10</v>
      </c>
      <c r="K397" s="32" t="s">
        <v>609</v>
      </c>
      <c r="L397" s="34">
        <v>0</v>
      </c>
      <c r="M397" s="151">
        <v>2028.8248940000001</v>
      </c>
      <c r="N397" s="35">
        <v>-11498</v>
      </c>
      <c r="O397" s="35">
        <v>3703.6182036969412</v>
      </c>
      <c r="P397" s="31">
        <v>36076.707383399997</v>
      </c>
      <c r="Q397" s="36">
        <v>523.75020900000004</v>
      </c>
      <c r="R397" s="37">
        <v>0</v>
      </c>
      <c r="S397" s="37">
        <v>0</v>
      </c>
      <c r="T397" s="37">
        <v>0</v>
      </c>
      <c r="U397" s="38">
        <v>0</v>
      </c>
      <c r="V397" s="39">
        <v>523.75020900000004</v>
      </c>
      <c r="W397" s="35">
        <v>36600.457592399995</v>
      </c>
      <c r="X397" s="35">
        <v>0</v>
      </c>
      <c r="Y397" s="34">
        <v>36600.457592399995</v>
      </c>
      <c r="Z397" s="14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137">
        <v>45343</v>
      </c>
      <c r="AH397" s="35">
        <v>45545.882489399999</v>
      </c>
      <c r="AI397" s="35">
        <v>0</v>
      </c>
      <c r="AJ397" s="35">
        <v>202.88248940000003</v>
      </c>
      <c r="AK397" s="35">
        <v>202.88248940000003</v>
      </c>
      <c r="AL397" s="35">
        <v>45343</v>
      </c>
      <c r="AM397" s="35">
        <v>45343</v>
      </c>
      <c r="AN397" s="35">
        <v>0</v>
      </c>
      <c r="AO397" s="35">
        <v>36076.707383399997</v>
      </c>
      <c r="AP397" s="35">
        <v>35873.824893999998</v>
      </c>
      <c r="AQ397" s="35">
        <v>202.88248939999903</v>
      </c>
      <c r="AR397" s="35">
        <v>-11498</v>
      </c>
      <c r="AS397" s="35">
        <v>0</v>
      </c>
    </row>
    <row r="398" spans="2:45" s="1" customFormat="1" ht="12.75" x14ac:dyDescent="0.2">
      <c r="B398" s="32" t="s">
        <v>1212</v>
      </c>
      <c r="C398" s="33" t="s">
        <v>931</v>
      </c>
      <c r="D398" s="32" t="s">
        <v>932</v>
      </c>
      <c r="E398" s="32" t="s">
        <v>12</v>
      </c>
      <c r="F398" s="32" t="s">
        <v>17</v>
      </c>
      <c r="G398" s="32" t="s">
        <v>20</v>
      </c>
      <c r="H398" s="32" t="s">
        <v>26</v>
      </c>
      <c r="I398" s="32" t="s">
        <v>10</v>
      </c>
      <c r="J398" s="32" t="s">
        <v>10</v>
      </c>
      <c r="K398" s="32" t="s">
        <v>933</v>
      </c>
      <c r="L398" s="34">
        <v>0</v>
      </c>
      <c r="M398" s="151">
        <v>17845.173806999999</v>
      </c>
      <c r="N398" s="35">
        <v>-59970</v>
      </c>
      <c r="O398" s="35">
        <v>55150.137423658023</v>
      </c>
      <c r="P398" s="31">
        <v>-36462.964479319999</v>
      </c>
      <c r="Q398" s="36">
        <v>458.76560000000001</v>
      </c>
      <c r="R398" s="37">
        <v>36462.964479319999</v>
      </c>
      <c r="S398" s="37">
        <v>0</v>
      </c>
      <c r="T398" s="37">
        <v>47226.974280909883</v>
      </c>
      <c r="U398" s="38">
        <v>83690.390058495119</v>
      </c>
      <c r="V398" s="39">
        <v>84149.155658495118</v>
      </c>
      <c r="W398" s="35">
        <v>84149.155658495118</v>
      </c>
      <c r="X398" s="35">
        <v>54691.371823658032</v>
      </c>
      <c r="Y398" s="34">
        <v>29457.783834837086</v>
      </c>
      <c r="Z398" s="14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137">
        <v>1800</v>
      </c>
      <c r="AH398" s="35">
        <v>5661.8617136800003</v>
      </c>
      <c r="AI398" s="35">
        <v>0</v>
      </c>
      <c r="AJ398" s="35">
        <v>1379.0200000000002</v>
      </c>
      <c r="AK398" s="35">
        <v>1379.0200000000002</v>
      </c>
      <c r="AL398" s="35">
        <v>1800</v>
      </c>
      <c r="AM398" s="35">
        <v>4282.8417136799999</v>
      </c>
      <c r="AN398" s="35">
        <v>2482.8417136799999</v>
      </c>
      <c r="AO398" s="35">
        <v>-36462.964479319999</v>
      </c>
      <c r="AP398" s="35">
        <v>-40324.826192999994</v>
      </c>
      <c r="AQ398" s="35">
        <v>3861.8617136800021</v>
      </c>
      <c r="AR398" s="35">
        <v>-59970</v>
      </c>
      <c r="AS398" s="35">
        <v>0</v>
      </c>
    </row>
    <row r="399" spans="2:45" s="1" customFormat="1" ht="12.75" x14ac:dyDescent="0.2">
      <c r="B399" s="32" t="s">
        <v>1212</v>
      </c>
      <c r="C399" s="33" t="s">
        <v>1201</v>
      </c>
      <c r="D399" s="32" t="s">
        <v>1202</v>
      </c>
      <c r="E399" s="32" t="s">
        <v>12</v>
      </c>
      <c r="F399" s="32" t="s">
        <v>17</v>
      </c>
      <c r="G399" s="32" t="s">
        <v>20</v>
      </c>
      <c r="H399" s="32" t="s">
        <v>26</v>
      </c>
      <c r="I399" s="32" t="s">
        <v>10</v>
      </c>
      <c r="J399" s="32" t="s">
        <v>10</v>
      </c>
      <c r="K399" s="32" t="s">
        <v>1203</v>
      </c>
      <c r="L399" s="34">
        <v>0</v>
      </c>
      <c r="M399" s="151">
        <v>38.712223999999999</v>
      </c>
      <c r="N399" s="35">
        <v>-577</v>
      </c>
      <c r="O399" s="35">
        <v>577</v>
      </c>
      <c r="P399" s="31">
        <v>-1728.99684224</v>
      </c>
      <c r="Q399" s="36">
        <v>0</v>
      </c>
      <c r="R399" s="37">
        <v>1728.99684224</v>
      </c>
      <c r="S399" s="37">
        <v>0</v>
      </c>
      <c r="T399" s="37">
        <v>498.2497833103796</v>
      </c>
      <c r="U399" s="38">
        <v>2227.2586359850061</v>
      </c>
      <c r="V399" s="39">
        <v>2227.2586359850061</v>
      </c>
      <c r="W399" s="35">
        <v>2227.2586359850061</v>
      </c>
      <c r="X399" s="35">
        <v>577</v>
      </c>
      <c r="Y399" s="34">
        <v>1650.2586359850061</v>
      </c>
      <c r="Z399" s="14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137">
        <v>0</v>
      </c>
      <c r="AH399" s="35">
        <v>9.2909337599999997</v>
      </c>
      <c r="AI399" s="35">
        <v>0</v>
      </c>
      <c r="AJ399" s="35">
        <v>0</v>
      </c>
      <c r="AK399" s="35">
        <v>0</v>
      </c>
      <c r="AL399" s="35">
        <v>0</v>
      </c>
      <c r="AM399" s="35">
        <v>9.2909337599999997</v>
      </c>
      <c r="AN399" s="35">
        <v>9.2909337599999997</v>
      </c>
      <c r="AO399" s="35">
        <v>-1728.99684224</v>
      </c>
      <c r="AP399" s="35">
        <v>-1738.2877759999999</v>
      </c>
      <c r="AQ399" s="35">
        <v>9.2909337599999162</v>
      </c>
      <c r="AR399" s="35">
        <v>-577</v>
      </c>
      <c r="AS399" s="35">
        <v>0</v>
      </c>
    </row>
    <row r="400" spans="2:45" s="1" customFormat="1" ht="12.75" x14ac:dyDescent="0.2">
      <c r="B400" s="32" t="s">
        <v>1212</v>
      </c>
      <c r="C400" s="33" t="s">
        <v>1094</v>
      </c>
      <c r="D400" s="32" t="s">
        <v>1095</v>
      </c>
      <c r="E400" s="32" t="s">
        <v>12</v>
      </c>
      <c r="F400" s="32" t="s">
        <v>17</v>
      </c>
      <c r="G400" s="32" t="s">
        <v>20</v>
      </c>
      <c r="H400" s="32" t="s">
        <v>26</v>
      </c>
      <c r="I400" s="32" t="s">
        <v>10</v>
      </c>
      <c r="J400" s="32" t="s">
        <v>10</v>
      </c>
      <c r="K400" s="32" t="s">
        <v>1096</v>
      </c>
      <c r="L400" s="34">
        <v>0</v>
      </c>
      <c r="M400" s="151">
        <v>29081.151313556005</v>
      </c>
      <c r="N400" s="35">
        <v>0</v>
      </c>
      <c r="O400" s="35">
        <v>0</v>
      </c>
      <c r="P400" s="31">
        <v>0</v>
      </c>
      <c r="Q400" s="36">
        <v>2152.4668969999998</v>
      </c>
      <c r="R400" s="37">
        <v>0</v>
      </c>
      <c r="S400" s="37">
        <v>0</v>
      </c>
      <c r="T400" s="37">
        <v>0</v>
      </c>
      <c r="U400" s="38">
        <v>0</v>
      </c>
      <c r="V400" s="39">
        <v>2152.4668969999998</v>
      </c>
      <c r="W400" s="35">
        <v>2152.4668969999998</v>
      </c>
      <c r="X400" s="35">
        <v>0</v>
      </c>
      <c r="Y400" s="34">
        <v>2152.4668969999998</v>
      </c>
      <c r="Z400" s="14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137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</row>
    <row r="401" spans="2:45" s="1" customFormat="1" ht="12.75" x14ac:dyDescent="0.2">
      <c r="B401" s="32" t="s">
        <v>1212</v>
      </c>
      <c r="C401" s="33" t="s">
        <v>658</v>
      </c>
      <c r="D401" s="32" t="s">
        <v>659</v>
      </c>
      <c r="E401" s="32" t="s">
        <v>12</v>
      </c>
      <c r="F401" s="32" t="s">
        <v>17</v>
      </c>
      <c r="G401" s="32" t="s">
        <v>20</v>
      </c>
      <c r="H401" s="32" t="s">
        <v>26</v>
      </c>
      <c r="I401" s="32" t="s">
        <v>10</v>
      </c>
      <c r="J401" s="32" t="s">
        <v>10</v>
      </c>
      <c r="K401" s="32" t="s">
        <v>660</v>
      </c>
      <c r="L401" s="34">
        <v>0</v>
      </c>
      <c r="M401" s="151">
        <v>16236.896451000001</v>
      </c>
      <c r="N401" s="35">
        <v>-20311</v>
      </c>
      <c r="O401" s="35">
        <v>17539.241042000001</v>
      </c>
      <c r="P401" s="31">
        <v>-8179.1035489999995</v>
      </c>
      <c r="Q401" s="36">
        <v>2579.9069020000002</v>
      </c>
      <c r="R401" s="37">
        <v>8179.1035489999995</v>
      </c>
      <c r="S401" s="37">
        <v>0</v>
      </c>
      <c r="T401" s="37">
        <v>12917.651635567694</v>
      </c>
      <c r="U401" s="38">
        <v>21096.868948888205</v>
      </c>
      <c r="V401" s="39">
        <v>23676.775850888203</v>
      </c>
      <c r="W401" s="35">
        <v>23676.775850888203</v>
      </c>
      <c r="X401" s="35">
        <v>14959.334139999999</v>
      </c>
      <c r="Y401" s="34">
        <v>8717.4417108882044</v>
      </c>
      <c r="Z401" s="14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137">
        <v>6000</v>
      </c>
      <c r="AH401" s="35">
        <v>6000</v>
      </c>
      <c r="AI401" s="35">
        <v>0</v>
      </c>
      <c r="AJ401" s="35">
        <v>0</v>
      </c>
      <c r="AK401" s="35">
        <v>0</v>
      </c>
      <c r="AL401" s="35">
        <v>6000</v>
      </c>
      <c r="AM401" s="35">
        <v>6000</v>
      </c>
      <c r="AN401" s="35">
        <v>0</v>
      </c>
      <c r="AO401" s="35">
        <v>-8179.1035489999995</v>
      </c>
      <c r="AP401" s="35">
        <v>-8179.1035489999995</v>
      </c>
      <c r="AQ401" s="35">
        <v>0</v>
      </c>
      <c r="AR401" s="35">
        <v>-20311</v>
      </c>
      <c r="AS401" s="35">
        <v>0</v>
      </c>
    </row>
    <row r="402" spans="2:45" s="1" customFormat="1" ht="12.75" x14ac:dyDescent="0.2">
      <c r="B402" s="32" t="s">
        <v>1212</v>
      </c>
      <c r="C402" s="33" t="s">
        <v>346</v>
      </c>
      <c r="D402" s="32" t="s">
        <v>347</v>
      </c>
      <c r="E402" s="32" t="s">
        <v>12</v>
      </c>
      <c r="F402" s="32" t="s">
        <v>17</v>
      </c>
      <c r="G402" s="32" t="s">
        <v>20</v>
      </c>
      <c r="H402" s="32" t="s">
        <v>36</v>
      </c>
      <c r="I402" s="32" t="s">
        <v>10</v>
      </c>
      <c r="J402" s="32" t="s">
        <v>10</v>
      </c>
      <c r="K402" s="32" t="s">
        <v>348</v>
      </c>
      <c r="L402" s="34">
        <v>0</v>
      </c>
      <c r="M402" s="151">
        <v>14973.20600618067</v>
      </c>
      <c r="N402" s="35">
        <v>0</v>
      </c>
      <c r="O402" s="35">
        <v>0</v>
      </c>
      <c r="P402" s="31">
        <v>0</v>
      </c>
      <c r="Q402" s="36">
        <v>2862.123392</v>
      </c>
      <c r="R402" s="37">
        <v>0</v>
      </c>
      <c r="S402" s="37">
        <v>0</v>
      </c>
      <c r="T402" s="37">
        <v>0</v>
      </c>
      <c r="U402" s="38">
        <v>0</v>
      </c>
      <c r="V402" s="39">
        <v>2862.123392</v>
      </c>
      <c r="W402" s="35">
        <v>2862.123392</v>
      </c>
      <c r="X402" s="35">
        <v>0</v>
      </c>
      <c r="Y402" s="34">
        <v>2862.123392</v>
      </c>
      <c r="Z402" s="14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137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</row>
    <row r="408" spans="2:45" x14ac:dyDescent="0.2"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FC8E-308E-4C1B-84FB-5D77BDA03F20}">
  <sheetPr>
    <tabColor rgb="FF92D050"/>
  </sheetPr>
  <dimension ref="B3:M21"/>
  <sheetViews>
    <sheetView showGridLines="0" workbookViewId="0">
      <selection activeCell="C5" sqref="C5"/>
    </sheetView>
  </sheetViews>
  <sheetFormatPr defaultRowHeight="12.75" x14ac:dyDescent="0.25"/>
  <cols>
    <col min="1" max="1" width="9.140625" style="42"/>
    <col min="2" max="2" width="2.42578125" style="42" bestFit="1" customWidth="1"/>
    <col min="3" max="3" width="33.7109375" style="42" customWidth="1"/>
    <col min="4" max="4" width="12.140625" style="42" customWidth="1"/>
    <col min="5" max="5" width="13.140625" style="42" bestFit="1" customWidth="1"/>
    <col min="6" max="6" width="8.140625" style="42" customWidth="1"/>
    <col min="7" max="7" width="4.85546875" style="42" customWidth="1"/>
    <col min="8" max="8" width="38.42578125" style="42" bestFit="1" customWidth="1"/>
    <col min="9" max="9" width="11.5703125" style="42" customWidth="1"/>
    <col min="10" max="10" width="10.85546875" style="42" customWidth="1"/>
    <col min="11" max="11" width="16" style="42" customWidth="1"/>
    <col min="12" max="16384" width="9.140625" style="42"/>
  </cols>
  <sheetData>
    <row r="3" spans="2:13" ht="15.75" x14ac:dyDescent="0.25">
      <c r="C3" s="126" t="s">
        <v>1235</v>
      </c>
    </row>
    <row r="4" spans="2:13" ht="13.5" thickBot="1" x14ac:dyDescent="0.3">
      <c r="C4" s="43" t="s">
        <v>1236</v>
      </c>
    </row>
    <row r="5" spans="2:13" ht="17.25" thickBot="1" x14ac:dyDescent="0.35">
      <c r="B5" s="44"/>
      <c r="C5" s="45" t="str">
        <f>+'risorse covid 2021'!K7</f>
        <v>ACQUAFONDATA</v>
      </c>
      <c r="D5" s="46" t="s">
        <v>1237</v>
      </c>
      <c r="E5" s="47">
        <f>VLOOKUP($C$5,Tabella1[[ENTE]:[IMU 2021 (Art. 177, co. 2, DL 34/2020)]],2,0)</f>
        <v>264</v>
      </c>
      <c r="F5" s="48" t="s">
        <v>1238</v>
      </c>
      <c r="G5" s="49"/>
      <c r="H5" s="50" t="s">
        <v>1239</v>
      </c>
      <c r="I5" s="51"/>
      <c r="J5" s="51"/>
      <c r="K5" s="51"/>
    </row>
    <row r="6" spans="2:13" ht="41.25" customHeight="1" x14ac:dyDescent="0.25">
      <c r="C6" s="52"/>
      <c r="D6" s="53">
        <v>2020</v>
      </c>
      <c r="E6" s="53">
        <v>2021</v>
      </c>
      <c r="F6" s="52" t="s">
        <v>1240</v>
      </c>
      <c r="G6" s="54"/>
      <c r="H6" s="55"/>
      <c r="I6" s="56" t="s">
        <v>1241</v>
      </c>
      <c r="J6" s="56" t="s">
        <v>1242</v>
      </c>
      <c r="K6" s="57" t="s">
        <v>1243</v>
      </c>
      <c r="L6" s="58"/>
    </row>
    <row r="7" spans="2:13" ht="27.75" customHeight="1" x14ac:dyDescent="0.25">
      <c r="B7" s="59">
        <v>1</v>
      </c>
      <c r="C7" s="60" t="s">
        <v>1275</v>
      </c>
      <c r="D7" s="99">
        <f>VLOOKUP($C$5,Tabella1[[ENTE]:[diff minori entrate]],3,0)</f>
        <v>6526.2329719999998</v>
      </c>
      <c r="E7" s="99"/>
      <c r="F7" s="114">
        <f>D7/$E$5</f>
        <v>24.720579439393937</v>
      </c>
      <c r="G7" s="61"/>
      <c r="H7" s="62" t="s">
        <v>1244</v>
      </c>
      <c r="I7" s="63">
        <f>VLOOKUP($C$5,Tabella1[[ENTE]:[diff minori entrate]],25,0)</f>
        <v>0</v>
      </c>
      <c r="J7" s="63">
        <f>VLOOKUP($C$5,Tabella1[[ENTE]:[diff minori entrate]],26,0)</f>
        <v>0</v>
      </c>
      <c r="K7" s="63">
        <f>J7-I7</f>
        <v>0</v>
      </c>
      <c r="L7" s="64"/>
    </row>
    <row r="8" spans="2:13" ht="27.75" customHeight="1" x14ac:dyDescent="0.25">
      <c r="B8" s="65">
        <v>2</v>
      </c>
      <c r="C8" s="66" t="s">
        <v>1274</v>
      </c>
      <c r="D8" s="87">
        <f>VLOOKUP($C$5,Tabella1[[ENTE]:[diff minori entrate]],4,0)</f>
        <v>6398</v>
      </c>
      <c r="E8" s="87"/>
      <c r="F8" s="115">
        <f>D8/$E$5</f>
        <v>24.234848484848484</v>
      </c>
      <c r="G8" s="61"/>
      <c r="H8" s="91" t="s">
        <v>1245</v>
      </c>
      <c r="I8" s="92">
        <f>VLOOKUP($C$5,Tabella1[[ENTE]:[diff minori entrate]],28,0)</f>
        <v>0</v>
      </c>
      <c r="J8" s="92">
        <f>VLOOKUP($C$5,Tabella1[[ENTE]:[diff minori entrate]],29,0)</f>
        <v>2582.1839999999997</v>
      </c>
      <c r="K8" s="92">
        <f>J8-I8</f>
        <v>2582.1839999999997</v>
      </c>
      <c r="L8" s="64"/>
    </row>
    <row r="9" spans="2:13" ht="27.75" customHeight="1" x14ac:dyDescent="0.25">
      <c r="B9" s="65">
        <v>3</v>
      </c>
      <c r="C9" s="67" t="s">
        <v>1273</v>
      </c>
      <c r="D9" s="86"/>
      <c r="E9" s="87">
        <f>VLOOKUP($C$5,Tabella1[[ENTE]:[diff minori entrate]],6,0)</f>
        <v>6846.4169719999991</v>
      </c>
      <c r="F9" s="115">
        <f>E9/$E$5</f>
        <v>25.933397621212119</v>
      </c>
      <c r="G9" s="61"/>
      <c r="H9" s="96" t="s">
        <v>1272</v>
      </c>
      <c r="I9" s="92">
        <f>VLOOKUP($C$5,Tabella1[[ENTE]:[diff minori entrate]],34,0)</f>
        <v>6398</v>
      </c>
      <c r="J9" s="92">
        <f>VLOOKUP($C$5,Tabella1[[ENTE]:[diff minori entrate]],4,0)</f>
        <v>6398</v>
      </c>
      <c r="K9" s="92">
        <f>J9-I9</f>
        <v>0</v>
      </c>
      <c r="M9" s="70"/>
    </row>
    <row r="10" spans="2:13" ht="16.5" customHeight="1" x14ac:dyDescent="0.25">
      <c r="B10" s="69">
        <v>4</v>
      </c>
      <c r="C10" s="156" t="s">
        <v>1276</v>
      </c>
      <c r="D10" s="101"/>
      <c r="E10" s="101">
        <f>VLOOKUP($C$5,Tabella1[[ENTE]:[diff minori entrate]],7,0)</f>
        <v>457.251644</v>
      </c>
      <c r="F10" s="115"/>
      <c r="G10" s="61"/>
      <c r="H10" s="93" t="s">
        <v>1282</v>
      </c>
      <c r="I10" s="97"/>
      <c r="J10" s="97"/>
      <c r="K10" s="98">
        <f>+SUM(K7:K9)</f>
        <v>2582.1839999999997</v>
      </c>
      <c r="L10" s="70"/>
    </row>
    <row r="11" spans="2:13" ht="16.5" customHeight="1" x14ac:dyDescent="0.25">
      <c r="B11" s="69">
        <v>5</v>
      </c>
      <c r="C11" s="119" t="s">
        <v>1277</v>
      </c>
      <c r="D11" s="102"/>
      <c r="E11" s="102">
        <f>VLOOKUP($C$5,Tabella1[[ENTE]:[diff minori entrate]],11,0)</f>
        <v>528.00284724170638</v>
      </c>
      <c r="F11" s="116"/>
      <c r="G11" s="71"/>
      <c r="H11" s="94"/>
      <c r="I11" s="94"/>
      <c r="J11" s="94"/>
      <c r="K11" s="95"/>
      <c r="L11" s="72"/>
    </row>
    <row r="12" spans="2:13" ht="16.5" customHeight="1" x14ac:dyDescent="0.25">
      <c r="B12" s="74">
        <v>6</v>
      </c>
      <c r="C12" s="157" t="s">
        <v>1221</v>
      </c>
      <c r="D12" s="103"/>
      <c r="E12" s="103">
        <f>E11+E10</f>
        <v>985.25449124170632</v>
      </c>
      <c r="F12" s="117">
        <f>E12/$E$5</f>
        <v>3.7320245880367664</v>
      </c>
      <c r="G12" s="61"/>
      <c r="L12" s="72"/>
      <c r="M12" s="73"/>
    </row>
    <row r="13" spans="2:13" s="122" customFormat="1" ht="17.25" customHeight="1" x14ac:dyDescent="0.25">
      <c r="B13" s="59">
        <v>7</v>
      </c>
      <c r="C13" s="120" t="s">
        <v>1246</v>
      </c>
      <c r="D13" s="121"/>
      <c r="E13" s="100">
        <f>E9+E12</f>
        <v>7831.6714632417052</v>
      </c>
      <c r="F13" s="114">
        <f>E13/$E$5</f>
        <v>29.665422209248884</v>
      </c>
      <c r="G13" s="61"/>
    </row>
    <row r="14" spans="2:13" ht="26.25" x14ac:dyDescent="0.25">
      <c r="B14" s="74">
        <v>8</v>
      </c>
      <c r="C14" s="75" t="s">
        <v>1247</v>
      </c>
      <c r="D14" s="123"/>
      <c r="E14" s="124">
        <f>VLOOKUP($C$5,Tabella1[[ENTE]:[diff minori entrate]],15,0)</f>
        <v>7771.5756325274069</v>
      </c>
      <c r="F14" s="125"/>
      <c r="G14" s="54"/>
    </row>
    <row r="15" spans="2:13" ht="30.75" customHeight="1" x14ac:dyDescent="0.3">
      <c r="B15" s="77"/>
      <c r="C15" s="78" t="s">
        <v>1248</v>
      </c>
      <c r="D15" s="104"/>
      <c r="E15" s="105"/>
      <c r="F15" s="104"/>
      <c r="G15" s="54"/>
    </row>
    <row r="16" spans="2:13" ht="16.5" customHeight="1" x14ac:dyDescent="0.25">
      <c r="B16" s="79" t="s">
        <v>1249</v>
      </c>
      <c r="C16" s="80" t="s">
        <v>1278</v>
      </c>
      <c r="D16" s="106"/>
      <c r="E16" s="85">
        <f>VLOOKUP($C$5,Tabella1[[ENTE]:[diff minori entrate]],18,0)</f>
        <v>875.17539313742805</v>
      </c>
      <c r="F16" s="110">
        <f>E16/$E$5</f>
        <v>3.3150583073387425</v>
      </c>
    </row>
    <row r="17" spans="2:7" ht="16.5" customHeight="1" x14ac:dyDescent="0.25">
      <c r="B17" s="81" t="s">
        <v>1250</v>
      </c>
      <c r="C17" s="68" t="s">
        <v>1279</v>
      </c>
      <c r="D17" s="86"/>
      <c r="E17" s="86">
        <f>VLOOKUP($C$5,Tabella1[[ENTE]:[diff minori entrate]],19,0)</f>
        <v>5352.48</v>
      </c>
      <c r="F17" s="111">
        <f t="shared" ref="F17:F21" si="0">E17/$E$5</f>
        <v>20.274545454545454</v>
      </c>
      <c r="G17" s="54"/>
    </row>
    <row r="18" spans="2:7" ht="16.5" customHeight="1" x14ac:dyDescent="0.25">
      <c r="B18" s="81" t="s">
        <v>1251</v>
      </c>
      <c r="C18" s="68" t="s">
        <v>1280</v>
      </c>
      <c r="D18" s="86"/>
      <c r="E18" s="87">
        <f>VLOOKUP($C$5,Tabella1[[ENTE]:[diff minori entrate]],16,0)</f>
        <v>0</v>
      </c>
      <c r="F18" s="112">
        <f t="shared" si="0"/>
        <v>0</v>
      </c>
      <c r="G18" s="61"/>
    </row>
    <row r="19" spans="2:7" ht="16.5" customHeight="1" x14ac:dyDescent="0.25">
      <c r="B19" s="81" t="s">
        <v>1252</v>
      </c>
      <c r="C19" s="68" t="s">
        <v>1281</v>
      </c>
      <c r="D19" s="107"/>
      <c r="E19" s="86">
        <f>VLOOKUP($C$5,Tabella1[[ENTE]:[diff minori entrate]],17,0)</f>
        <v>3898.3197942145443</v>
      </c>
      <c r="F19" s="111">
        <f t="shared" si="0"/>
        <v>14.766362856873274</v>
      </c>
    </row>
    <row r="20" spans="2:7" ht="16.5" customHeight="1" x14ac:dyDescent="0.25">
      <c r="B20" s="82" t="s">
        <v>1253</v>
      </c>
      <c r="C20" s="76" t="s">
        <v>1283</v>
      </c>
      <c r="D20" s="108"/>
      <c r="E20" s="88">
        <f>VLOOKUP($C$5,Tabella1[[ENTE]:[diff minori entrate]],20,0) + VLOOKUP($C$5,Tabella1[[ENTE]:[diff minori entrate]],21,0)</f>
        <v>0</v>
      </c>
      <c r="F20" s="113">
        <f t="shared" si="0"/>
        <v>0</v>
      </c>
    </row>
    <row r="21" spans="2:7" ht="16.5" customHeight="1" x14ac:dyDescent="0.25">
      <c r="B21" s="83"/>
      <c r="C21" s="84" t="s">
        <v>1254</v>
      </c>
      <c r="D21" s="109"/>
      <c r="E21" s="89">
        <f>SUM(E16:E20)</f>
        <v>10125.975187351971</v>
      </c>
      <c r="F21" s="118">
        <f t="shared" si="0"/>
        <v>38.355966618757463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risorse covid 2021</vt:lpstr>
      <vt:lpstr>cruscotto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2021-07-16T18:06:55Z</dcterms:created>
  <dcterms:modified xsi:type="dcterms:W3CDTF">2021-07-16T18:07:23Z</dcterms:modified>
</cp:coreProperties>
</file>